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 mettre en ligne\2020\INHPC_2020\8. Août_2020\"/>
    </mc:Choice>
  </mc:AlternateContent>
  <bookViews>
    <workbookView xWindow="0" yWindow="0" windowWidth="6390" windowHeight="4635" tabRatio="753" activeTab="3"/>
  </bookViews>
  <sheets>
    <sheet name="Semaine Précédente" sheetId="13" r:id="rId1"/>
    <sheet name="Semaine en cours" sheetId="1" r:id="rId2"/>
    <sheet name="MARCHE DANTOKPA" sheetId="5" r:id="rId3"/>
    <sheet name="MARCHE OUANDO" sheetId="6" r:id="rId4"/>
    <sheet name="MARCHE ARZEKE" sheetId="7" r:id="rId5"/>
    <sheet name="MARCHE ST KOUAGOU" sheetId="11" r:id="rId6"/>
    <sheet name="MARCHE BOHICON" sheetId="9" r:id="rId7"/>
    <sheet name="MARCHE LOKOSSA" sheetId="12" r:id="rId8"/>
  </sheets>
  <definedNames>
    <definedName name="_xlnm._FilterDatabase" localSheetId="1" hidden="1">'Semaine en cours'!$B$1:$B$66</definedName>
    <definedName name="_xlnm._FilterDatabase" localSheetId="0" hidden="1">'Semaine Précédente'!$B$1:$B$66</definedName>
    <definedName name="_GoBack" localSheetId="1">'Semaine en cours'!$G$5</definedName>
    <definedName name="_GoBack" localSheetId="0">'Semaine Précédente'!$G$5</definedName>
    <definedName name="_xlnm.Print_Titles" localSheetId="1">'Semaine en cours'!$4:$5</definedName>
    <definedName name="_xlnm.Print_Titles" localSheetId="0">'Semaine Précédente'!$4:$5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8" i="9" l="1"/>
  <c r="I8" i="11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I7" i="12"/>
  <c r="I6" i="12"/>
  <c r="I5" i="12"/>
  <c r="I4" i="12"/>
  <c r="I3" i="12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7" i="9"/>
  <c r="I6" i="9"/>
  <c r="I5" i="9"/>
  <c r="I4" i="9"/>
  <c r="I3" i="9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7" i="11"/>
  <c r="I6" i="11"/>
  <c r="I5" i="11"/>
  <c r="I4" i="11"/>
  <c r="I3" i="11"/>
  <c r="I8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7" i="7"/>
  <c r="I6" i="7"/>
  <c r="I5" i="7"/>
  <c r="I4" i="7"/>
  <c r="I3" i="7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I3" i="6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4" i="5"/>
  <c r="I5" i="5"/>
  <c r="I6" i="5"/>
  <c r="I7" i="5"/>
  <c r="I8" i="5"/>
  <c r="I9" i="5"/>
  <c r="I10" i="5"/>
  <c r="I11" i="5"/>
  <c r="I12" i="5"/>
  <c r="I13" i="5"/>
  <c r="I3" i="5"/>
  <c r="H24" i="1" l="1"/>
  <c r="F24" i="1"/>
  <c r="D24" i="1"/>
  <c r="E24" i="1"/>
  <c r="G24" i="1"/>
  <c r="Y27" i="7" l="1"/>
  <c r="Y25" i="7"/>
  <c r="Y31" i="7"/>
  <c r="Y30" i="7"/>
  <c r="Y29" i="7"/>
  <c r="Y28" i="7"/>
  <c r="Y26" i="7"/>
  <c r="Y7" i="7"/>
  <c r="Y6" i="7"/>
  <c r="Y5" i="7"/>
  <c r="Y4" i="7"/>
  <c r="Y3" i="7"/>
  <c r="Q4" i="6" l="1"/>
  <c r="Q5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" i="6"/>
  <c r="C24" i="1" l="1"/>
  <c r="C50" i="1" l="1"/>
  <c r="C62" i="1" l="1"/>
  <c r="C63" i="1" s="1"/>
  <c r="C60" i="1"/>
  <c r="C61" i="1" s="1"/>
  <c r="C58" i="1"/>
  <c r="C59" i="1" s="1"/>
  <c r="C56" i="1"/>
  <c r="C57" i="1" s="1"/>
  <c r="C54" i="1"/>
  <c r="C55" i="1" s="1"/>
  <c r="C52" i="1"/>
  <c r="C53" i="1" s="1"/>
  <c r="C51" i="1"/>
  <c r="C48" i="1"/>
  <c r="C49" i="1" s="1"/>
  <c r="C46" i="1"/>
  <c r="C47" i="1" s="1"/>
  <c r="C44" i="1"/>
  <c r="C45" i="1" s="1"/>
  <c r="C42" i="1"/>
  <c r="C43" i="1" s="1"/>
  <c r="C40" i="1"/>
  <c r="C41" i="1" s="1"/>
  <c r="C38" i="1"/>
  <c r="C39" i="1" s="1"/>
  <c r="C36" i="1"/>
  <c r="C37" i="1" s="1"/>
  <c r="C34" i="1"/>
  <c r="C35" i="1" s="1"/>
  <c r="C32" i="1"/>
  <c r="C33" i="1" s="1"/>
  <c r="C30" i="1"/>
  <c r="C31" i="1" s="1"/>
  <c r="C28" i="1"/>
  <c r="C29" i="1" s="1"/>
  <c r="C26" i="1"/>
  <c r="C27" i="1" s="1"/>
  <c r="C25" i="1"/>
  <c r="C22" i="1"/>
  <c r="C23" i="1" s="1"/>
  <c r="C8" i="1"/>
  <c r="C9" i="1" s="1"/>
  <c r="E62" i="1"/>
  <c r="E63" i="1" s="1"/>
  <c r="E60" i="1"/>
  <c r="E61" i="1" s="1"/>
  <c r="E58" i="1"/>
  <c r="E59" i="1" s="1"/>
  <c r="E56" i="1"/>
  <c r="E57" i="1" s="1"/>
  <c r="E54" i="1"/>
  <c r="E55" i="1" s="1"/>
  <c r="E52" i="1"/>
  <c r="E53" i="1" s="1"/>
  <c r="E46" i="1"/>
  <c r="E47" i="1" s="1"/>
  <c r="E44" i="1"/>
  <c r="E45" i="1" s="1"/>
  <c r="E42" i="1"/>
  <c r="E43" i="1" s="1"/>
  <c r="E40" i="1"/>
  <c r="E41" i="1" s="1"/>
  <c r="E38" i="1"/>
  <c r="E39" i="1" s="1"/>
  <c r="E36" i="1"/>
  <c r="E37" i="1" s="1"/>
  <c r="E34" i="1"/>
  <c r="E35" i="1" s="1"/>
  <c r="E30" i="1"/>
  <c r="E31" i="1" s="1"/>
  <c r="E28" i="1"/>
  <c r="E29" i="1" s="1"/>
  <c r="E26" i="1"/>
  <c r="E27" i="1" s="1"/>
  <c r="E25" i="1"/>
  <c r="E22" i="1"/>
  <c r="E23" i="1" s="1"/>
  <c r="E20" i="1"/>
  <c r="E21" i="1" s="1"/>
  <c r="E16" i="1"/>
  <c r="E17" i="1" s="1"/>
  <c r="E14" i="1"/>
  <c r="E15" i="1" s="1"/>
  <c r="E12" i="1"/>
  <c r="E13" i="1" s="1"/>
  <c r="E10" i="1"/>
  <c r="E11" i="1" s="1"/>
  <c r="E8" i="1"/>
  <c r="E9" i="1" s="1"/>
  <c r="D8" i="1"/>
  <c r="D9" i="1" s="1"/>
  <c r="D10" i="1"/>
  <c r="D11" i="1" s="1"/>
  <c r="D12" i="1"/>
  <c r="D13" i="1"/>
  <c r="D14" i="1"/>
  <c r="D15" i="1" s="1"/>
  <c r="D16" i="1"/>
  <c r="D17" i="1" s="1"/>
  <c r="D18" i="1"/>
  <c r="D19" i="1" s="1"/>
  <c r="E18" i="1"/>
  <c r="E19" i="1" s="1"/>
  <c r="D25" i="1"/>
  <c r="D28" i="1"/>
  <c r="D29" i="1" s="1"/>
  <c r="D30" i="1"/>
  <c r="D31" i="1" s="1"/>
  <c r="D32" i="1"/>
  <c r="D33" i="1" s="1"/>
  <c r="E32" i="1"/>
  <c r="E33" i="1" s="1"/>
  <c r="D34" i="1"/>
  <c r="D35" i="1" s="1"/>
  <c r="D36" i="1"/>
  <c r="D37" i="1" s="1"/>
  <c r="D38" i="1"/>
  <c r="D39" i="1" s="1"/>
  <c r="D40" i="1"/>
  <c r="D41" i="1" s="1"/>
  <c r="D42" i="1"/>
  <c r="D43" i="1" s="1"/>
  <c r="H42" i="1"/>
  <c r="H43" i="1" s="1"/>
  <c r="D44" i="1"/>
  <c r="D45" i="1" s="1"/>
  <c r="H44" i="1"/>
  <c r="H45" i="1" s="1"/>
  <c r="D46" i="1"/>
  <c r="D47" i="1" s="1"/>
  <c r="H46" i="1"/>
  <c r="H47" i="1" s="1"/>
  <c r="D48" i="1"/>
  <c r="D49" i="1" s="1"/>
  <c r="E48" i="1"/>
  <c r="E49" i="1" s="1"/>
  <c r="D50" i="1"/>
  <c r="D51" i="1" s="1"/>
  <c r="E50" i="1"/>
  <c r="E51" i="1" s="1"/>
  <c r="D52" i="1"/>
  <c r="D53" i="1" s="1"/>
  <c r="D54" i="1"/>
  <c r="D55" i="1" s="1"/>
  <c r="D56" i="1"/>
  <c r="D57" i="1" s="1"/>
  <c r="D58" i="1"/>
  <c r="D59" i="1" s="1"/>
  <c r="D60" i="1"/>
  <c r="D61" i="1" s="1"/>
  <c r="D62" i="1"/>
  <c r="D63" i="1" s="1"/>
  <c r="C20" i="1" l="1"/>
  <c r="C21" i="1" s="1"/>
  <c r="C18" i="1"/>
  <c r="C19" i="1" s="1"/>
  <c r="C16" i="1"/>
  <c r="C17" i="1" s="1"/>
  <c r="C14" i="1"/>
  <c r="C15" i="1" s="1"/>
  <c r="C12" i="1"/>
  <c r="C13" i="1" s="1"/>
  <c r="C10" i="1"/>
  <c r="C11" i="1" s="1"/>
  <c r="F62" i="1"/>
  <c r="F63" i="1" s="1"/>
  <c r="F60" i="1"/>
  <c r="F61" i="1" s="1"/>
  <c r="F58" i="1"/>
  <c r="F59" i="1" s="1"/>
  <c r="F56" i="1"/>
  <c r="F57" i="1" s="1"/>
  <c r="F54" i="1"/>
  <c r="F55" i="1" s="1"/>
  <c r="F52" i="1"/>
  <c r="F53" i="1" s="1"/>
  <c r="F50" i="1"/>
  <c r="F51" i="1" s="1"/>
  <c r="F48" i="1"/>
  <c r="F49" i="1" s="1"/>
  <c r="F46" i="1"/>
  <c r="F47" i="1" s="1"/>
  <c r="F44" i="1"/>
  <c r="F45" i="1" s="1"/>
  <c r="F42" i="1"/>
  <c r="F43" i="1" s="1"/>
  <c r="F40" i="1"/>
  <c r="F41" i="1" s="1"/>
  <c r="F38" i="1"/>
  <c r="F39" i="1" s="1"/>
  <c r="F34" i="1"/>
  <c r="F35" i="1" s="1"/>
  <c r="F32" i="1"/>
  <c r="F33" i="1" s="1"/>
  <c r="F30" i="1"/>
  <c r="F31" i="1" s="1"/>
  <c r="F28" i="1"/>
  <c r="F29" i="1" s="1"/>
  <c r="F26" i="1"/>
  <c r="F27" i="1" s="1"/>
  <c r="F25" i="1"/>
  <c r="F22" i="1"/>
  <c r="F23" i="1" s="1"/>
  <c r="F20" i="1"/>
  <c r="F21" i="1" s="1"/>
  <c r="F18" i="1"/>
  <c r="F19" i="1" s="1"/>
  <c r="F16" i="1"/>
  <c r="F17" i="1" s="1"/>
  <c r="F14" i="1"/>
  <c r="F15" i="1" s="1"/>
  <c r="F12" i="1"/>
  <c r="F13" i="1" s="1"/>
  <c r="F10" i="1"/>
  <c r="F11" i="1" s="1"/>
  <c r="F8" i="1"/>
  <c r="F9" i="1" s="1"/>
  <c r="F36" i="1" l="1"/>
  <c r="F37" i="1" s="1"/>
  <c r="H62" i="1"/>
  <c r="H63" i="1" s="1"/>
  <c r="H60" i="1"/>
  <c r="H61" i="1" s="1"/>
  <c r="H58" i="1"/>
  <c r="H59" i="1" s="1"/>
  <c r="H56" i="1"/>
  <c r="H57" i="1" s="1"/>
  <c r="H54" i="1"/>
  <c r="H55" i="1" s="1"/>
  <c r="H52" i="1"/>
  <c r="H53" i="1" s="1"/>
  <c r="H50" i="1"/>
  <c r="H51" i="1" s="1"/>
  <c r="H48" i="1"/>
  <c r="H49" i="1" s="1"/>
  <c r="H40" i="1"/>
  <c r="H41" i="1" s="1"/>
  <c r="H38" i="1"/>
  <c r="H39" i="1" s="1"/>
  <c r="H36" i="1"/>
  <c r="H37" i="1" s="1"/>
  <c r="H34" i="1"/>
  <c r="H35" i="1" s="1"/>
  <c r="H32" i="1"/>
  <c r="H33" i="1" s="1"/>
  <c r="H30" i="1"/>
  <c r="H31" i="1" s="1"/>
  <c r="H28" i="1"/>
  <c r="H29" i="1" s="1"/>
  <c r="H26" i="1"/>
  <c r="H27" i="1" s="1"/>
  <c r="H25" i="1"/>
  <c r="H22" i="1"/>
  <c r="H23" i="1" s="1"/>
  <c r="H20" i="1"/>
  <c r="H21" i="1" s="1"/>
  <c r="H18" i="1"/>
  <c r="H19" i="1" s="1"/>
  <c r="H16" i="1"/>
  <c r="H17" i="1" s="1"/>
  <c r="H14" i="1"/>
  <c r="H15" i="1" s="1"/>
  <c r="H12" i="1"/>
  <c r="H13" i="1" s="1"/>
  <c r="H10" i="1"/>
  <c r="H11" i="1" s="1"/>
  <c r="H8" i="1"/>
  <c r="H9" i="1" s="1"/>
  <c r="G62" i="1" l="1"/>
  <c r="G63" i="1" s="1"/>
  <c r="G60" i="1"/>
  <c r="G61" i="1" s="1"/>
  <c r="G58" i="1"/>
  <c r="G59" i="1" s="1"/>
  <c r="G56" i="1"/>
  <c r="G57" i="1" s="1"/>
  <c r="G54" i="1"/>
  <c r="G55" i="1" s="1"/>
  <c r="G52" i="1"/>
  <c r="G53" i="1" s="1"/>
  <c r="G50" i="1"/>
  <c r="G51" i="1" s="1"/>
  <c r="G48" i="1"/>
  <c r="G49" i="1" s="1"/>
  <c r="G46" i="1"/>
  <c r="G47" i="1" s="1"/>
  <c r="G44" i="1"/>
  <c r="G45" i="1" s="1"/>
  <c r="G42" i="1"/>
  <c r="G43" i="1" s="1"/>
  <c r="G40" i="1"/>
  <c r="G41" i="1" s="1"/>
  <c r="G38" i="1"/>
  <c r="G39" i="1" s="1"/>
  <c r="G36" i="1"/>
  <c r="G37" i="1" s="1"/>
  <c r="G34" i="1"/>
  <c r="G35" i="1" s="1"/>
  <c r="G32" i="1"/>
  <c r="G33" i="1" s="1"/>
  <c r="G30" i="1"/>
  <c r="G31" i="1" s="1"/>
  <c r="G28" i="1"/>
  <c r="G29" i="1" s="1"/>
  <c r="G26" i="1"/>
  <c r="G27" i="1" s="1"/>
  <c r="G25" i="1"/>
  <c r="G22" i="1"/>
  <c r="G23" i="1" s="1"/>
  <c r="G18" i="1"/>
  <c r="G19" i="1" s="1"/>
  <c r="G16" i="1"/>
  <c r="G17" i="1" s="1"/>
  <c r="G8" i="1"/>
  <c r="G9" i="1" s="1"/>
  <c r="D26" i="1"/>
  <c r="D27" i="1" s="1"/>
  <c r="D22" i="1"/>
  <c r="D23" i="1" s="1"/>
  <c r="D20" i="1"/>
  <c r="D21" i="1" s="1"/>
  <c r="G20" i="1" l="1"/>
  <c r="G21" i="1" s="1"/>
  <c r="G14" i="1"/>
  <c r="G15" i="1" s="1"/>
  <c r="G12" i="1"/>
  <c r="G13" i="1" s="1"/>
  <c r="G10" i="1"/>
  <c r="G11" i="1" s="1"/>
  <c r="L13" i="12"/>
  <c r="L28" i="12"/>
  <c r="M28" i="12"/>
  <c r="L29" i="12"/>
  <c r="M29" i="12"/>
  <c r="L30" i="12"/>
  <c r="M30" i="12"/>
  <c r="L31" i="12"/>
  <c r="M31" i="12"/>
  <c r="L28" i="9"/>
  <c r="M28" i="9"/>
  <c r="L29" i="9"/>
  <c r="M29" i="9"/>
  <c r="L30" i="9"/>
  <c r="M30" i="9"/>
  <c r="L31" i="9"/>
  <c r="M31" i="9"/>
  <c r="L28" i="11"/>
  <c r="M28" i="11"/>
  <c r="L29" i="11"/>
  <c r="M29" i="11"/>
  <c r="L30" i="11"/>
  <c r="M30" i="11"/>
  <c r="L31" i="11"/>
  <c r="M31" i="11"/>
  <c r="L28" i="7"/>
  <c r="M28" i="7"/>
  <c r="L29" i="7"/>
  <c r="M29" i="7"/>
  <c r="L30" i="7"/>
  <c r="M30" i="7"/>
  <c r="L31" i="7"/>
  <c r="M31" i="7"/>
  <c r="L28" i="6"/>
  <c r="M28" i="6"/>
  <c r="L29" i="6"/>
  <c r="M29" i="6"/>
  <c r="L30" i="6"/>
  <c r="M30" i="6"/>
  <c r="L31" i="6"/>
  <c r="M31" i="6"/>
  <c r="L28" i="5"/>
  <c r="M28" i="5"/>
  <c r="L29" i="5"/>
  <c r="M29" i="5"/>
  <c r="L30" i="5"/>
  <c r="M30" i="5"/>
  <c r="L31" i="5"/>
  <c r="M31" i="5"/>
  <c r="M10" i="5"/>
  <c r="E6" i="1"/>
  <c r="E7" i="1" s="1"/>
  <c r="M26" i="5"/>
  <c r="L25" i="5"/>
  <c r="M24" i="5"/>
  <c r="M23" i="5"/>
  <c r="L22" i="5"/>
  <c r="L21" i="5"/>
  <c r="L18" i="5"/>
  <c r="L17" i="5"/>
  <c r="M13" i="5"/>
  <c r="M11" i="5"/>
  <c r="L6" i="5"/>
  <c r="M12" i="5"/>
  <c r="L11" i="5"/>
  <c r="L11" i="9"/>
  <c r="L12" i="11"/>
  <c r="M12" i="7"/>
  <c r="L27" i="5"/>
  <c r="L26" i="5"/>
  <c r="L8" i="5"/>
  <c r="L7" i="5"/>
  <c r="M4" i="5"/>
  <c r="L3" i="5"/>
  <c r="L22" i="7"/>
  <c r="L18" i="7"/>
  <c r="L14" i="7"/>
  <c r="L14" i="5"/>
  <c r="C6" i="1"/>
  <c r="C7" i="1" s="1"/>
  <c r="M15" i="5"/>
  <c r="L15" i="5"/>
  <c r="L10" i="5"/>
  <c r="M24" i="12"/>
  <c r="H6" i="1"/>
  <c r="H7" i="1" s="1"/>
  <c r="L20" i="5"/>
  <c r="M3" i="5"/>
  <c r="F6" i="1"/>
  <c r="F7" i="1" s="1"/>
  <c r="D6" i="1"/>
  <c r="D7" i="1" s="1"/>
  <c r="G6" i="1"/>
  <c r="G7" i="1" s="1"/>
  <c r="M3" i="9"/>
  <c r="M25" i="12"/>
  <c r="M26" i="12"/>
  <c r="M27" i="12"/>
  <c r="M4" i="12"/>
  <c r="M5" i="12"/>
  <c r="M6" i="12"/>
  <c r="M7" i="12"/>
  <c r="M8" i="12"/>
  <c r="M9" i="12"/>
  <c r="M10" i="12"/>
  <c r="M13" i="12"/>
  <c r="M14" i="12"/>
  <c r="M15" i="12"/>
  <c r="M16" i="12"/>
  <c r="M17" i="12"/>
  <c r="M18" i="12"/>
  <c r="M19" i="12"/>
  <c r="M20" i="12"/>
  <c r="M21" i="12"/>
  <c r="M22" i="12"/>
  <c r="M3" i="12"/>
  <c r="M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3" i="11"/>
  <c r="M4" i="11"/>
  <c r="M5" i="11"/>
  <c r="M6" i="11"/>
  <c r="M7" i="11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9" i="9"/>
  <c r="M4" i="9"/>
  <c r="M4" i="7"/>
  <c r="M5" i="7"/>
  <c r="M6" i="7"/>
  <c r="M7" i="7"/>
  <c r="M8" i="7"/>
  <c r="M9" i="7"/>
  <c r="M10" i="7"/>
  <c r="M11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3" i="7"/>
  <c r="M8" i="11"/>
  <c r="M9" i="11"/>
  <c r="M10" i="11"/>
  <c r="M3" i="6"/>
  <c r="M8" i="9"/>
  <c r="L4" i="12"/>
  <c r="L5" i="12"/>
  <c r="L6" i="12"/>
  <c r="L7" i="12"/>
  <c r="L8" i="12"/>
  <c r="L9" i="12"/>
  <c r="L10" i="12"/>
  <c r="L11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3" i="12"/>
  <c r="L4" i="11"/>
  <c r="L5" i="11"/>
  <c r="L6" i="11"/>
  <c r="L7" i="11"/>
  <c r="L8" i="11"/>
  <c r="L9" i="11"/>
  <c r="L10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3" i="11"/>
  <c r="L4" i="9"/>
  <c r="L8" i="9"/>
  <c r="L9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3" i="9"/>
  <c r="L4" i="7"/>
  <c r="L5" i="7"/>
  <c r="L6" i="7"/>
  <c r="L7" i="7"/>
  <c r="L8" i="7"/>
  <c r="L9" i="7"/>
  <c r="L10" i="7"/>
  <c r="L11" i="7"/>
  <c r="L13" i="7"/>
  <c r="L15" i="7"/>
  <c r="L17" i="7"/>
  <c r="L19" i="7"/>
  <c r="L21" i="7"/>
  <c r="L23" i="7"/>
  <c r="L24" i="7"/>
  <c r="L26" i="7"/>
  <c r="L3" i="7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11" i="6"/>
  <c r="L3" i="6"/>
  <c r="L4" i="6"/>
  <c r="L5" i="6"/>
  <c r="L6" i="6"/>
  <c r="L7" i="6"/>
  <c r="L8" i="6"/>
  <c r="L9" i="6"/>
  <c r="L10" i="6"/>
  <c r="L16" i="5"/>
  <c r="L23" i="5"/>
  <c r="M23" i="12"/>
  <c r="M7" i="5"/>
  <c r="M21" i="5"/>
  <c r="L27" i="7"/>
  <c r="L20" i="7"/>
  <c r="L16" i="7"/>
  <c r="L25" i="7"/>
  <c r="M8" i="5"/>
  <c r="M20" i="5"/>
  <c r="L4" i="5"/>
  <c r="M16" i="5"/>
  <c r="M27" i="5"/>
  <c r="L19" i="5"/>
  <c r="M11" i="12"/>
  <c r="L12" i="5"/>
  <c r="L12" i="12"/>
  <c r="M12" i="12"/>
  <c r="M11" i="9"/>
  <c r="L12" i="9"/>
  <c r="M12" i="9"/>
  <c r="M11" i="11"/>
  <c r="L11" i="11"/>
  <c r="M12" i="11"/>
  <c r="L12" i="7"/>
  <c r="M5" i="5"/>
  <c r="M17" i="5"/>
  <c r="L24" i="5"/>
  <c r="L13" i="5"/>
  <c r="M14" i="5"/>
  <c r="M25" i="5"/>
  <c r="L5" i="5"/>
  <c r="M9" i="5"/>
  <c r="M18" i="5"/>
  <c r="M22" i="5"/>
  <c r="M19" i="5"/>
  <c r="L9" i="5"/>
  <c r="M6" i="5"/>
  <c r="L10" i="9" l="1"/>
  <c r="L7" i="9"/>
  <c r="M6" i="9"/>
  <c r="L6" i="9"/>
  <c r="M7" i="9"/>
  <c r="M10" i="9"/>
  <c r="M5" i="9"/>
  <c r="L5" i="9"/>
</calcChain>
</file>

<file path=xl/sharedStrings.xml><?xml version="1.0" encoding="utf-8"?>
<sst xmlns="http://schemas.openxmlformats.org/spreadsheetml/2006/main" count="677" uniqueCount="79">
  <si>
    <t>Les principales villes</t>
  </si>
  <si>
    <t>Cotonou</t>
  </si>
  <si>
    <t>Porto-Novo</t>
  </si>
  <si>
    <t>Lokossa</t>
  </si>
  <si>
    <t>Bohicon</t>
  </si>
  <si>
    <t>Parakou</t>
  </si>
  <si>
    <t>Natitingou</t>
  </si>
  <si>
    <t>Maïs séchés en grains vendu au détail (1KG)</t>
  </si>
  <si>
    <t>Prix</t>
  </si>
  <si>
    <t>Variation(*)</t>
  </si>
  <si>
    <t>Riz en grains longs vendu au détail(1KG)</t>
  </si>
  <si>
    <t>Sorgho  (1KG)</t>
  </si>
  <si>
    <t>Mil  (1KG)</t>
  </si>
  <si>
    <t>Gari 2ème qualité (1 KG)</t>
  </si>
  <si>
    <t>Haricot blanc(1 KG)</t>
  </si>
  <si>
    <t>Ignames(1 KG)</t>
  </si>
  <si>
    <t>Tomate fraiche(1 KG)</t>
  </si>
  <si>
    <t>Piment frais  au kg (1 KG)</t>
  </si>
  <si>
    <t>Oignon frais rond(1 KG)</t>
  </si>
  <si>
    <t>Huile d'arachide artisanale (1 L)</t>
  </si>
  <si>
    <t>Huile de Palme non raffiné (1 L)</t>
  </si>
  <si>
    <t>Pétrole lampant vendu en vrac (1 L)</t>
  </si>
  <si>
    <t>Essence Kpayo (1 L)</t>
  </si>
  <si>
    <t>Gaz domestique (6Kg)</t>
  </si>
  <si>
    <t>Gaz domestique (12 KG)</t>
  </si>
  <si>
    <t>Viande de bœuf sans os (1 KG)</t>
  </si>
  <si>
    <t>Viande de mouton (1 KG)</t>
  </si>
  <si>
    <t>Farine de blé (1 KG)</t>
  </si>
  <si>
    <t>Ciment NOCIBE (1tonne)</t>
  </si>
  <si>
    <t>Ciment SCB Lafarge (1tonne)</t>
  </si>
  <si>
    <t>Fer à béton (barre de 8) (1tonne)</t>
  </si>
  <si>
    <t>Fer à béton (barre de 10) (1tonne)</t>
  </si>
  <si>
    <t>Produits, prix moyens et variations</t>
  </si>
  <si>
    <t>Produits</t>
  </si>
  <si>
    <t>Unité</t>
  </si>
  <si>
    <t>Prix 1</t>
  </si>
  <si>
    <t>Qtité1</t>
  </si>
  <si>
    <t>Prix 2</t>
  </si>
  <si>
    <t>Qtité2</t>
  </si>
  <si>
    <t>Prix 3</t>
  </si>
  <si>
    <t>Qtité3</t>
  </si>
  <si>
    <t>Prix moyens</t>
  </si>
  <si>
    <t>Riz en grains longs vendu au détail (1KG)</t>
  </si>
  <si>
    <t>Haricot blanc (1 KG)</t>
  </si>
  <si>
    <t>Ignames (1 KG)</t>
  </si>
  <si>
    <t>Tomate fraiche (1 KG)</t>
  </si>
  <si>
    <t>Oignon frais rond (1 KG)</t>
  </si>
  <si>
    <t>Gaz domestique (6 KG)</t>
  </si>
  <si>
    <t>chinchard congelé  (Silvi) (1 KG)</t>
  </si>
  <si>
    <t>Ville: Bohicon</t>
  </si>
  <si>
    <t>Ville : Lokossa</t>
  </si>
  <si>
    <t>Ville: Natitingou</t>
  </si>
  <si>
    <t>Ville: Parakou</t>
  </si>
  <si>
    <t>Chinchard congelé  (Silvi) (1 KG)</t>
  </si>
  <si>
    <t>* Les variations sont en pourcentage (%) et relatives à la semaine précédente.</t>
  </si>
  <si>
    <t>Source : DSS/INSAE</t>
  </si>
  <si>
    <t>Ville: Cotonou</t>
  </si>
  <si>
    <t>Ville: Porto-Novo</t>
  </si>
  <si>
    <t>Maïs séchés en grains vendus au détail (1KG)</t>
  </si>
  <si>
    <t>Huile de Palme non raffinée (1 L)</t>
  </si>
  <si>
    <t>Gaz domestique (12,5 KG)</t>
  </si>
  <si>
    <t>Evolution par rapport 
à la semaine antérieure</t>
  </si>
  <si>
    <t>%</t>
  </si>
  <si>
    <t>Prix semaine 
antérieure</t>
  </si>
  <si>
    <t>Sucre raffiné en poudre (1 KG)</t>
  </si>
  <si>
    <t>Riz importé ''GINO'' (5 KG)</t>
  </si>
  <si>
    <t>Lait concentré ''JAGO'' (1KG)</t>
  </si>
  <si>
    <t>Lait concentré ''Cèbon'' (1 KG)</t>
  </si>
  <si>
    <t>Spaghetti ''Matanti'' (1 KG)</t>
  </si>
  <si>
    <t>Lait concentré ''JAGO'' (1 KG)</t>
  </si>
  <si>
    <t>G</t>
  </si>
  <si>
    <t>L</t>
  </si>
  <si>
    <t>U</t>
  </si>
  <si>
    <t>Kg</t>
  </si>
  <si>
    <t>T</t>
  </si>
  <si>
    <t>Prix moyens de la semaine du 17 au 23 Aoüt  2020 dans certaines principales villes</t>
  </si>
  <si>
    <t>Riz importé Gino (5 KG)</t>
  </si>
  <si>
    <t>Lait concentré JAGO (1KG)</t>
  </si>
  <si>
    <t>Prix moyens de la semaine du 24 au 30 Aoüt  2020 dans certaines principales villes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</si>
</sst>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0.0"/>
    <numFmt numFmtId="166" formatCode="_-* #,##0\ _€_-;\-* #,##0\ _€_-;_-* &quot;-&quot;??\ _€_-;_-@_-"/>
    <numFmt numFmtId="167" formatCode="0.0%"/>
  </numFmts>
  <fonts count="21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Montserrat Light"/>
      <family val="3"/>
    </font>
    <font>
      <sz val="10"/>
      <name val="Montserrat Light"/>
      <family val="3"/>
    </font>
    <font>
      <b/>
      <i/>
      <sz val="10"/>
      <name val="Montserrat Light"/>
      <family val="3"/>
    </font>
    <font>
      <sz val="13"/>
      <name val="Montserrat Light"/>
      <family val="3"/>
    </font>
    <font>
      <sz val="11"/>
      <color theme="1"/>
      <name val="Calibri"/>
      <family val="2"/>
      <scheme val="minor"/>
    </font>
    <font>
      <sz val="10"/>
      <color theme="1"/>
      <name val="Montserrat Light"/>
      <family val="3"/>
    </font>
    <font>
      <b/>
      <sz val="10"/>
      <color rgb="FF000000"/>
      <name val="Montserrat Light"/>
      <family val="3"/>
    </font>
    <font>
      <sz val="10"/>
      <color rgb="FF000000"/>
      <name val="Montserrat Light"/>
      <family val="3"/>
    </font>
    <font>
      <u/>
      <sz val="10"/>
      <color rgb="FF000000"/>
      <name val="Montserrat Light"/>
      <family val="3"/>
    </font>
    <font>
      <b/>
      <i/>
      <sz val="10"/>
      <color theme="1"/>
      <name val="Montserrat Light"/>
      <family val="3"/>
    </font>
    <font>
      <sz val="13"/>
      <color rgb="FF000000"/>
      <name val="Montserrat Light"/>
      <family val="3"/>
    </font>
    <font>
      <b/>
      <sz val="10"/>
      <color theme="1"/>
      <name val="Montserrat Light"/>
      <family val="3"/>
    </font>
    <font>
      <sz val="13"/>
      <color theme="1"/>
      <name val="Montserrat Light"/>
      <family val="3"/>
    </font>
    <font>
      <sz val="13"/>
      <color theme="5" tint="0.59999389629810485"/>
      <name val="Montserrat Light"/>
      <family val="3"/>
    </font>
    <font>
      <sz val="13"/>
      <color rgb="FFFF0000"/>
      <name val="Montserrat Light"/>
      <family val="3"/>
    </font>
    <font>
      <sz val="12"/>
      <color rgb="FF000000"/>
      <name val="Times New Roman"/>
      <family val="1"/>
    </font>
    <font>
      <sz val="12"/>
      <color theme="5" tint="0.59999389629810485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C0504D"/>
      </left>
      <right style="medium">
        <color rgb="FF000000"/>
      </right>
      <top style="double">
        <color rgb="FFC0504D"/>
      </top>
      <bottom style="medium">
        <color rgb="FF000000"/>
      </bottom>
      <diagonal/>
    </border>
    <border>
      <left/>
      <right style="medium">
        <color rgb="FF000000"/>
      </right>
      <top style="double">
        <color rgb="FFC0504D"/>
      </top>
      <bottom style="medium">
        <color rgb="FF000000"/>
      </bottom>
      <diagonal/>
    </border>
    <border>
      <left/>
      <right/>
      <top style="double">
        <color rgb="FFC0504D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double">
        <color rgb="FFC0504D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double">
        <color rgb="FFC0504D"/>
      </bottom>
      <diagonal/>
    </border>
    <border>
      <left/>
      <right/>
      <top/>
      <bottom style="double">
        <color rgb="FFC0504D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>
      <alignment vertical="center"/>
    </xf>
    <xf numFmtId="9" fontId="6" fillId="0" borderId="0" applyFont="0" applyFill="0" applyBorder="0" applyAlignment="0" applyProtection="0"/>
  </cellStyleXfs>
  <cellXfs count="96">
    <xf numFmtId="0" fontId="0" fillId="0" borderId="0" xfId="0"/>
    <xf numFmtId="0" fontId="7" fillId="0" borderId="0" xfId="0" applyFont="1"/>
    <xf numFmtId="0" fontId="8" fillId="2" borderId="1" xfId="0" applyFont="1" applyFill="1" applyBorder="1" applyAlignment="1"/>
    <xf numFmtId="0" fontId="9" fillId="3" borderId="1" xfId="0" applyFont="1" applyFill="1" applyBorder="1" applyAlignment="1">
      <alignment vertical="center" wrapText="1"/>
    </xf>
    <xf numFmtId="0" fontId="9" fillId="0" borderId="1" xfId="0" applyFont="1" applyBorder="1"/>
    <xf numFmtId="166" fontId="9" fillId="0" borderId="1" xfId="1" applyNumberFormat="1" applyFont="1" applyBorder="1" applyAlignment="1">
      <alignment horizontal="center"/>
    </xf>
    <xf numFmtId="0" fontId="9" fillId="4" borderId="1" xfId="0" applyFont="1" applyFill="1" applyBorder="1"/>
    <xf numFmtId="165" fontId="9" fillId="4" borderId="1" xfId="0" applyNumberFormat="1" applyFont="1" applyFill="1" applyBorder="1" applyAlignment="1">
      <alignment horizontal="center"/>
    </xf>
    <xf numFmtId="0" fontId="7" fillId="0" borderId="0" xfId="0" applyFont="1" applyBorder="1"/>
    <xf numFmtId="0" fontId="10" fillId="0" borderId="0" xfId="0" applyFont="1"/>
    <xf numFmtId="1" fontId="7" fillId="0" borderId="0" xfId="0" applyNumberFormat="1" applyFont="1"/>
    <xf numFmtId="0" fontId="2" fillId="0" borderId="0" xfId="0" applyFont="1"/>
    <xf numFmtId="0" fontId="8" fillId="5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1" fontId="8" fillId="4" borderId="2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Border="1"/>
    <xf numFmtId="0" fontId="3" fillId="0" borderId="0" xfId="0" applyFont="1"/>
    <xf numFmtId="1" fontId="3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9" fontId="3" fillId="0" borderId="0" xfId="4" applyFont="1" applyAlignment="1">
      <alignment horizontal="center"/>
    </xf>
    <xf numFmtId="1" fontId="7" fillId="0" borderId="3" xfId="0" applyNumberFormat="1" applyFont="1" applyBorder="1"/>
    <xf numFmtId="1" fontId="7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9" fontId="7" fillId="0" borderId="0" xfId="4" applyFont="1" applyAlignment="1">
      <alignment horizontal="center"/>
    </xf>
    <xf numFmtId="0" fontId="7" fillId="0" borderId="0" xfId="0" applyFont="1" applyAlignment="1">
      <alignment horizontal="center"/>
    </xf>
    <xf numFmtId="1" fontId="3" fillId="0" borderId="0" xfId="0" applyNumberFormat="1" applyFont="1"/>
    <xf numFmtId="0" fontId="3" fillId="0" borderId="1" xfId="0" applyFont="1" applyBorder="1"/>
    <xf numFmtId="166" fontId="3" fillId="0" borderId="1" xfId="1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/>
    <xf numFmtId="0" fontId="7" fillId="0" borderId="0" xfId="0" applyFont="1"/>
    <xf numFmtId="0" fontId="9" fillId="0" borderId="1" xfId="0" applyFont="1" applyBorder="1"/>
    <xf numFmtId="0" fontId="7" fillId="0" borderId="0" xfId="0" applyFont="1"/>
    <xf numFmtId="0" fontId="12" fillId="0" borderId="9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13" fillId="0" borderId="0" xfId="0" applyFont="1"/>
    <xf numFmtId="1" fontId="14" fillId="0" borderId="3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0" fontId="7" fillId="0" borderId="0" xfId="0" applyFont="1" applyFill="1"/>
    <xf numFmtId="0" fontId="12" fillId="0" borderId="7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 wrapText="1"/>
    </xf>
    <xf numFmtId="0" fontId="15" fillId="7" borderId="8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center" vertical="center" wrapText="1"/>
    </xf>
    <xf numFmtId="0" fontId="15" fillId="7" borderId="11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8" fillId="7" borderId="7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167" fontId="3" fillId="0" borderId="0" xfId="4" applyNumberFormat="1" applyFont="1" applyAlignment="1">
      <alignment horizontal="center"/>
    </xf>
    <xf numFmtId="167" fontId="7" fillId="0" borderId="0" xfId="4" applyNumberFormat="1" applyFont="1" applyAlignment="1">
      <alignment horizontal="center"/>
    </xf>
    <xf numFmtId="0" fontId="7" fillId="0" borderId="0" xfId="0" applyFont="1" applyBorder="1"/>
    <xf numFmtId="0" fontId="7" fillId="0" borderId="0" xfId="0" applyFont="1"/>
    <xf numFmtId="0" fontId="9" fillId="0" borderId="0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10" fillId="0" borderId="0" xfId="0" applyFont="1"/>
    <xf numFmtId="0" fontId="7" fillId="0" borderId="0" xfId="0" applyFont="1" applyBorder="1" applyAlignment="1"/>
    <xf numFmtId="0" fontId="7" fillId="0" borderId="0" xfId="0" applyFont="1" applyAlignment="1"/>
    <xf numFmtId="0" fontId="8" fillId="0" borderId="0" xfId="0" applyFont="1" applyAlignment="1"/>
    <xf numFmtId="0" fontId="10" fillId="0" borderId="0" xfId="0" applyFont="1" applyAlignment="1"/>
    <xf numFmtId="0" fontId="13" fillId="0" borderId="0" xfId="0" applyFont="1" applyAlignment="1"/>
    <xf numFmtId="0" fontId="18" fillId="7" borderId="10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7" fillId="0" borderId="0" xfId="0" applyFont="1"/>
    <xf numFmtId="0" fontId="13" fillId="0" borderId="0" xfId="0" applyFont="1"/>
    <xf numFmtId="0" fontId="7" fillId="5" borderId="0" xfId="0" applyFont="1" applyFill="1"/>
    <xf numFmtId="0" fontId="20" fillId="0" borderId="3" xfId="0" applyFont="1" applyBorder="1"/>
    <xf numFmtId="0" fontId="17" fillId="0" borderId="12" xfId="0" applyFont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 wrapText="1"/>
    </xf>
    <xf numFmtId="0" fontId="18" fillId="7" borderId="0" xfId="0" applyFont="1" applyFill="1" applyBorder="1" applyAlignment="1">
      <alignment horizontal="center" vertical="center" wrapText="1"/>
    </xf>
    <xf numFmtId="0" fontId="20" fillId="0" borderId="13" xfId="0" applyFont="1" applyBorder="1"/>
    <xf numFmtId="0" fontId="0" fillId="0" borderId="14" xfId="0" applyBorder="1"/>
    <xf numFmtId="166" fontId="7" fillId="0" borderId="0" xfId="0" applyNumberFormat="1" applyFont="1"/>
    <xf numFmtId="0" fontId="9" fillId="0" borderId="1" xfId="0" applyFont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center" wrapText="1"/>
    </xf>
    <xf numFmtId="0" fontId="8" fillId="0" borderId="0" xfId="0" applyFont="1"/>
    <xf numFmtId="0" fontId="10" fillId="0" borderId="0" xfId="0" applyFont="1"/>
    <xf numFmtId="0" fontId="9" fillId="0" borderId="1" xfId="0" applyFont="1" applyBorder="1" applyAlignment="1">
      <alignment wrapText="1"/>
    </xf>
    <xf numFmtId="0" fontId="7" fillId="0" borderId="0" xfId="0" applyFont="1" applyBorder="1"/>
    <xf numFmtId="0" fontId="7" fillId="0" borderId="0" xfId="0" applyFont="1"/>
    <xf numFmtId="0" fontId="9" fillId="0" borderId="0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13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5">
    <cellStyle name="Milliers" xfId="1" builtinId="3"/>
    <cellStyle name="Milliers 2" xfId="2"/>
    <cellStyle name="Normal" xfId="0" builtinId="0"/>
    <cellStyle name="Normal 2" xfId="3"/>
    <cellStyle name="Pourcentag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topLeftCell="A32" workbookViewId="0">
      <selection activeCell="I49" sqref="I49"/>
    </sheetView>
  </sheetViews>
  <sheetFormatPr baseColWidth="10" defaultRowHeight="18" x14ac:dyDescent="0.4"/>
  <cols>
    <col min="1" max="1" width="49.28515625" style="1" customWidth="1"/>
    <col min="2" max="2" width="13" style="1" bestFit="1" customWidth="1"/>
    <col min="3" max="3" width="15.5703125" style="1" customWidth="1"/>
    <col min="4" max="4" width="13" style="1" bestFit="1" customWidth="1"/>
    <col min="5" max="5" width="13.7109375" style="1" customWidth="1"/>
    <col min="6" max="6" width="12.7109375" style="1" bestFit="1" customWidth="1"/>
    <col min="7" max="7" width="13.28515625" style="1" customWidth="1"/>
    <col min="8" max="8" width="13.42578125" style="1" customWidth="1"/>
    <col min="9" max="16384" width="11.42578125" style="1"/>
  </cols>
  <sheetData>
    <row r="1" spans="1:10" x14ac:dyDescent="0.4">
      <c r="A1" s="74" t="s">
        <v>75</v>
      </c>
    </row>
    <row r="2" spans="1:10" ht="3" customHeight="1" x14ac:dyDescent="0.4"/>
    <row r="3" spans="1:10" ht="7.5" customHeight="1" thickBot="1" x14ac:dyDescent="0.45"/>
    <row r="4" spans="1:10" ht="18.75" customHeight="1" thickBot="1" x14ac:dyDescent="0.45">
      <c r="A4" s="84" t="s">
        <v>32</v>
      </c>
      <c r="B4" s="84"/>
      <c r="C4" s="85" t="s">
        <v>0</v>
      </c>
      <c r="D4" s="85"/>
      <c r="E4" s="85"/>
      <c r="F4" s="85"/>
      <c r="G4" s="85"/>
      <c r="H4" s="85"/>
    </row>
    <row r="5" spans="1:10" ht="18.75" thickBot="1" x14ac:dyDescent="0.45">
      <c r="A5" s="84"/>
      <c r="B5" s="84"/>
      <c r="C5" s="3" t="s">
        <v>1</v>
      </c>
      <c r="D5" s="3" t="s">
        <v>2</v>
      </c>
      <c r="E5" s="3" t="s">
        <v>5</v>
      </c>
      <c r="F5" s="3" t="s">
        <v>6</v>
      </c>
      <c r="G5" s="3" t="s">
        <v>4</v>
      </c>
      <c r="H5" s="3" t="s">
        <v>3</v>
      </c>
    </row>
    <row r="6" spans="1:10" ht="18.75" thickBot="1" x14ac:dyDescent="0.45">
      <c r="A6" s="83" t="s">
        <v>7</v>
      </c>
      <c r="B6" s="4" t="s">
        <v>8</v>
      </c>
      <c r="C6" s="5">
        <v>244.37927663734115</v>
      </c>
      <c r="D6" s="5">
        <v>221.88487225508001</v>
      </c>
      <c r="E6" s="5">
        <v>248.52489141801834</v>
      </c>
      <c r="F6" s="5">
        <v>208.55193411159573</v>
      </c>
      <c r="G6" s="5">
        <v>214.59227467811161</v>
      </c>
      <c r="H6" s="5">
        <v>237.71790808240885</v>
      </c>
      <c r="J6" s="10"/>
    </row>
    <row r="7" spans="1:10" ht="18.75" thickBot="1" x14ac:dyDescent="0.45">
      <c r="A7" s="83"/>
      <c r="B7" s="6" t="s">
        <v>9</v>
      </c>
      <c r="C7" s="7">
        <v>3.3898305084745761</v>
      </c>
      <c r="D7" s="7">
        <v>0</v>
      </c>
      <c r="E7" s="7">
        <v>3.75</v>
      </c>
      <c r="F7" s="7">
        <v>0.96618357487922701</v>
      </c>
      <c r="G7" s="7">
        <v>8.5858585858585847</v>
      </c>
      <c r="H7" s="7">
        <v>4.8458149779735686</v>
      </c>
    </row>
    <row r="8" spans="1:10" ht="18.75" thickBot="1" x14ac:dyDescent="0.45">
      <c r="A8" s="83" t="s">
        <v>10</v>
      </c>
      <c r="B8" s="4" t="s">
        <v>8</v>
      </c>
      <c r="C8" s="5">
        <v>487.32943469785567</v>
      </c>
      <c r="D8" s="5">
        <v>497.32223512711317</v>
      </c>
      <c r="E8" s="5">
        <v>499.68235063115895</v>
      </c>
      <c r="F8" s="5">
        <v>509.69915631569762</v>
      </c>
      <c r="G8" s="5">
        <v>518.37888784165887</v>
      </c>
      <c r="H8" s="5">
        <v>498.36574100815363</v>
      </c>
    </row>
    <row r="9" spans="1:10" ht="18.75" thickBot="1" x14ac:dyDescent="0.45">
      <c r="A9" s="83"/>
      <c r="B9" s="6" t="s">
        <v>9</v>
      </c>
      <c r="C9" s="7">
        <v>1.4583333333333333</v>
      </c>
      <c r="D9" s="7">
        <v>0</v>
      </c>
      <c r="E9" s="7">
        <v>-1.9607843137254901</v>
      </c>
      <c r="F9" s="7">
        <v>0</v>
      </c>
      <c r="G9" s="7">
        <v>-3.3582089552238807</v>
      </c>
      <c r="H9" s="7">
        <v>0</v>
      </c>
    </row>
    <row r="10" spans="1:10" ht="18.75" thickBot="1" x14ac:dyDescent="0.45">
      <c r="A10" s="83" t="s">
        <v>11</v>
      </c>
      <c r="B10" s="4" t="s">
        <v>8</v>
      </c>
      <c r="C10" s="5">
        <v>446.4285714285715</v>
      </c>
      <c r="D10" s="5">
        <v>347.35130209854248</v>
      </c>
      <c r="E10" s="5">
        <v>361.4872331508995</v>
      </c>
      <c r="F10" s="5">
        <v>218.42292831151292</v>
      </c>
      <c r="G10" s="5">
        <v>380.02171552660155</v>
      </c>
      <c r="H10" s="5">
        <v>405.96539107667542</v>
      </c>
    </row>
    <row r="11" spans="1:10" ht="18.75" thickBot="1" x14ac:dyDescent="0.45">
      <c r="A11" s="83"/>
      <c r="B11" s="6" t="s">
        <v>9</v>
      </c>
      <c r="C11" s="7">
        <v>28.901734104046245</v>
      </c>
      <c r="D11" s="7">
        <v>-0.28735632183908044</v>
      </c>
      <c r="E11" s="7">
        <v>38.846153846153847</v>
      </c>
      <c r="F11" s="7">
        <v>-0.45662100456621002</v>
      </c>
      <c r="G11" s="7">
        <v>17.283950617283949</v>
      </c>
      <c r="H11" s="7">
        <v>7.1240105540897103</v>
      </c>
    </row>
    <row r="12" spans="1:10" ht="18.75" thickBot="1" x14ac:dyDescent="0.45">
      <c r="A12" s="83" t="s">
        <v>12</v>
      </c>
      <c r="B12" s="4" t="s">
        <v>8</v>
      </c>
      <c r="C12" s="5">
        <v>481.79871520342607</v>
      </c>
      <c r="D12" s="5">
        <v>365.48338198418099</v>
      </c>
      <c r="E12" s="5">
        <v>381.83766852105117</v>
      </c>
      <c r="F12" s="5">
        <v>235.02609098959033</v>
      </c>
      <c r="G12" s="5">
        <v>418.66028708133973</v>
      </c>
      <c r="H12" s="5">
        <v>399.35825183266053</v>
      </c>
    </row>
    <row r="13" spans="1:10" ht="18.75" thickBot="1" x14ac:dyDescent="0.45">
      <c r="A13" s="83"/>
      <c r="B13" s="6" t="s">
        <v>9</v>
      </c>
      <c r="C13" s="7">
        <v>32.782369146005507</v>
      </c>
      <c r="D13" s="7">
        <v>0</v>
      </c>
      <c r="E13" s="7">
        <v>31.724137931034484</v>
      </c>
      <c r="F13" s="7">
        <v>0.42735042735042739</v>
      </c>
      <c r="G13" s="7">
        <v>13.858695652173914</v>
      </c>
      <c r="H13" s="7">
        <v>-1.7241379310344827</v>
      </c>
    </row>
    <row r="14" spans="1:10" ht="18.75" thickBot="1" x14ac:dyDescent="0.45">
      <c r="A14" s="83" t="s">
        <v>13</v>
      </c>
      <c r="B14" s="4" t="s">
        <v>8</v>
      </c>
      <c r="C14" s="5">
        <v>431.0344827586207</v>
      </c>
      <c r="D14" s="5">
        <v>324.73719338826936</v>
      </c>
      <c r="E14" s="5">
        <v>314.08968312543306</v>
      </c>
      <c r="F14" s="5">
        <v>383.83426208500606</v>
      </c>
      <c r="G14" s="5">
        <v>362.31884057971007</v>
      </c>
      <c r="H14" s="5">
        <v>372.78657968313138</v>
      </c>
    </row>
    <row r="15" spans="1:10" ht="18.75" thickBot="1" x14ac:dyDescent="0.45">
      <c r="A15" s="83"/>
      <c r="B15" s="6" t="s">
        <v>9</v>
      </c>
      <c r="C15" s="7">
        <v>15.549597855227882</v>
      </c>
      <c r="D15" s="7">
        <v>0</v>
      </c>
      <c r="E15" s="7">
        <v>10.954063604240282</v>
      </c>
      <c r="F15" s="7">
        <v>17.073170731707318</v>
      </c>
      <c r="G15" s="7">
        <v>20.666666666666668</v>
      </c>
      <c r="H15" s="7">
        <v>8.7463556851311957</v>
      </c>
      <c r="J15" s="82"/>
    </row>
    <row r="16" spans="1:10" s="33" customFormat="1" ht="18.75" thickBot="1" x14ac:dyDescent="0.45">
      <c r="A16" s="83" t="s">
        <v>64</v>
      </c>
      <c r="B16" s="32" t="s">
        <v>8</v>
      </c>
      <c r="C16" s="5">
        <v>448.02867383512552</v>
      </c>
      <c r="D16" s="5">
        <v>493.75435373246478</v>
      </c>
      <c r="E16" s="5">
        <v>500</v>
      </c>
      <c r="F16" s="5">
        <v>491.38352732329628</v>
      </c>
      <c r="G16" s="5">
        <v>471.38905066977281</v>
      </c>
      <c r="H16" s="5">
        <v>507.65485498597894</v>
      </c>
    </row>
    <row r="17" spans="1:8" s="33" customFormat="1" ht="18.75" thickBot="1" x14ac:dyDescent="0.45">
      <c r="A17" s="83"/>
      <c r="B17" s="6" t="s">
        <v>9</v>
      </c>
      <c r="C17" s="7">
        <v>-4.8832271762208075</v>
      </c>
      <c r="D17" s="7">
        <v>0.20283975659229209</v>
      </c>
      <c r="E17" s="7">
        <v>0</v>
      </c>
      <c r="F17" s="7">
        <v>0</v>
      </c>
      <c r="G17" s="7">
        <v>0</v>
      </c>
      <c r="H17" s="7">
        <v>0</v>
      </c>
    </row>
    <row r="18" spans="1:8" ht="18.75" thickBot="1" x14ac:dyDescent="0.45">
      <c r="A18" s="83" t="s">
        <v>14</v>
      </c>
      <c r="B18" s="4" t="s">
        <v>8</v>
      </c>
      <c r="C18" s="5">
        <v>680.27210884353747</v>
      </c>
      <c r="D18" s="5">
        <v>614.97028752558447</v>
      </c>
      <c r="E18" s="5">
        <v>584.62921879675093</v>
      </c>
      <c r="F18" s="5">
        <v>510.52425002443653</v>
      </c>
      <c r="G18" s="5">
        <v>465.65774155995342</v>
      </c>
      <c r="H18" s="5">
        <v>590.712304120054</v>
      </c>
    </row>
    <row r="19" spans="1:8" ht="18.75" thickBot="1" x14ac:dyDescent="0.45">
      <c r="A19" s="83"/>
      <c r="B19" s="6" t="s">
        <v>9</v>
      </c>
      <c r="C19" s="7">
        <v>2.7190332326283988</v>
      </c>
      <c r="D19" s="7">
        <v>1.6528925619834711</v>
      </c>
      <c r="E19" s="7">
        <v>-1.015228426395939</v>
      </c>
      <c r="F19" s="7">
        <v>0</v>
      </c>
      <c r="G19" s="7">
        <v>4.2505592841163313</v>
      </c>
      <c r="H19" s="7">
        <v>6.1041292639138236</v>
      </c>
    </row>
    <row r="20" spans="1:8" ht="18.75" thickBot="1" x14ac:dyDescent="0.45">
      <c r="A20" s="83" t="s">
        <v>15</v>
      </c>
      <c r="B20" s="4" t="s">
        <v>8</v>
      </c>
      <c r="C20" s="5">
        <v>387.29666924864449</v>
      </c>
      <c r="D20" s="5">
        <v>394.19624149399471</v>
      </c>
      <c r="E20" s="5">
        <v>300.9535399308333</v>
      </c>
      <c r="F20" s="5">
        <v>180.18018018018017</v>
      </c>
      <c r="G20" s="5">
        <v>434.78260869565219</v>
      </c>
      <c r="H20" s="5">
        <v>335.82721385459865</v>
      </c>
    </row>
    <row r="21" spans="1:8" ht="18.75" thickBot="1" x14ac:dyDescent="0.45">
      <c r="A21" s="83"/>
      <c r="B21" s="6" t="s">
        <v>9</v>
      </c>
      <c r="C21" s="7">
        <v>-10</v>
      </c>
      <c r="D21" s="7">
        <v>-1.0050251256281406</v>
      </c>
      <c r="E21" s="7">
        <v>0</v>
      </c>
      <c r="F21" s="7">
        <v>-21.739130434782609</v>
      </c>
      <c r="G21" s="7">
        <v>-2.4663677130044843</v>
      </c>
      <c r="H21" s="7">
        <v>0.5988023952095809</v>
      </c>
    </row>
    <row r="22" spans="1:8" ht="18.75" thickBot="1" x14ac:dyDescent="0.45">
      <c r="A22" s="83" t="s">
        <v>16</v>
      </c>
      <c r="B22" s="4" t="s">
        <v>8</v>
      </c>
      <c r="C22" s="30">
        <v>177.01551195737679</v>
      </c>
      <c r="D22" s="30">
        <v>192.5987244241395</v>
      </c>
      <c r="E22" s="30">
        <v>265.61017845191651</v>
      </c>
      <c r="F22" s="30">
        <v>159.2380913926938</v>
      </c>
      <c r="G22" s="30">
        <v>105.05000039291228</v>
      </c>
      <c r="H22" s="30">
        <v>210.9704641350211</v>
      </c>
    </row>
    <row r="23" spans="1:8" ht="18.75" thickBot="1" x14ac:dyDescent="0.45">
      <c r="A23" s="83"/>
      <c r="B23" s="6" t="s">
        <v>9</v>
      </c>
      <c r="C23" s="7">
        <v>-13.23529411764706</v>
      </c>
      <c r="D23" s="7">
        <v>-18.565400843881857</v>
      </c>
      <c r="E23" s="7">
        <v>-50.373134328358205</v>
      </c>
      <c r="F23" s="7">
        <v>-64.900662251655632</v>
      </c>
      <c r="G23" s="7">
        <v>-47.236180904522612</v>
      </c>
      <c r="H23" s="7">
        <v>-7.4561403508771926</v>
      </c>
    </row>
    <row r="24" spans="1:8" ht="18.75" thickBot="1" x14ac:dyDescent="0.45">
      <c r="A24" s="83" t="s">
        <v>17</v>
      </c>
      <c r="B24" s="4" t="s">
        <v>8</v>
      </c>
      <c r="C24" s="30">
        <v>781.91096231816516</v>
      </c>
      <c r="D24" s="30">
        <v>854.9891720806263</v>
      </c>
      <c r="E24" s="30">
        <v>530.68124720188939</v>
      </c>
      <c r="F24" s="30">
        <v>505.05050505050508</v>
      </c>
      <c r="G24" s="30">
        <v>647.03246607767312</v>
      </c>
      <c r="H24" s="30">
        <v>709.21985815602829</v>
      </c>
    </row>
    <row r="25" spans="1:8" ht="18.75" thickBot="1" x14ac:dyDescent="0.45">
      <c r="A25" s="83"/>
      <c r="B25" s="6" t="s">
        <v>9</v>
      </c>
      <c r="C25" s="7">
        <v>5.2489905787348583</v>
      </c>
      <c r="D25" s="7">
        <v>7.682619647355164</v>
      </c>
      <c r="E25" s="7">
        <v>6.6265060240963862</v>
      </c>
      <c r="F25" s="7">
        <v>0</v>
      </c>
      <c r="G25" s="7">
        <v>3.6858974358974361</v>
      </c>
      <c r="H25" s="7">
        <v>0.42492917847025502</v>
      </c>
    </row>
    <row r="26" spans="1:8" ht="18.75" thickBot="1" x14ac:dyDescent="0.45">
      <c r="A26" s="83" t="s">
        <v>18</v>
      </c>
      <c r="B26" s="4" t="s">
        <v>8</v>
      </c>
      <c r="C26" s="30">
        <v>791.05988590374636</v>
      </c>
      <c r="D26" s="30">
        <v>609.30222041333161</v>
      </c>
      <c r="E26" s="30">
        <v>616.36032390245691</v>
      </c>
      <c r="F26" s="30">
        <v>458.48117273454477</v>
      </c>
      <c r="G26" s="30">
        <v>592.55113132486531</v>
      </c>
      <c r="H26" s="30">
        <v>393.70078740157487</v>
      </c>
    </row>
    <row r="27" spans="1:8" ht="18.75" thickBot="1" x14ac:dyDescent="0.45">
      <c r="A27" s="83"/>
      <c r="B27" s="6" t="s">
        <v>9</v>
      </c>
      <c r="C27" s="7">
        <v>30.960264900662253</v>
      </c>
      <c r="D27" s="7">
        <v>3.7478705281090292</v>
      </c>
      <c r="E27" s="7">
        <v>49.152542372881356</v>
      </c>
      <c r="F27" s="7">
        <v>0</v>
      </c>
      <c r="G27" s="7">
        <v>22.016460905349795</v>
      </c>
      <c r="H27" s="7">
        <v>7.0652173913043477</v>
      </c>
    </row>
    <row r="28" spans="1:8" ht="18.75" thickBot="1" x14ac:dyDescent="0.45">
      <c r="A28" s="83" t="s">
        <v>19</v>
      </c>
      <c r="B28" s="4" t="s">
        <v>8</v>
      </c>
      <c r="C28" s="5">
        <v>1100</v>
      </c>
      <c r="D28" s="5">
        <v>1200</v>
      </c>
      <c r="E28" s="5">
        <v>1000</v>
      </c>
      <c r="F28" s="5">
        <v>1000</v>
      </c>
      <c r="G28" s="5">
        <v>800</v>
      </c>
      <c r="H28" s="5">
        <v>866.66666666666663</v>
      </c>
    </row>
    <row r="29" spans="1:8" ht="18.75" thickBot="1" x14ac:dyDescent="0.45">
      <c r="A29" s="83"/>
      <c r="B29" s="6" t="s">
        <v>9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-3.6666666666666665</v>
      </c>
    </row>
    <row r="30" spans="1:8" ht="18.75" thickBot="1" x14ac:dyDescent="0.45">
      <c r="A30" s="83" t="s">
        <v>20</v>
      </c>
      <c r="B30" s="4" t="s">
        <v>8</v>
      </c>
      <c r="C30" s="5">
        <v>700</v>
      </c>
      <c r="D30" s="5">
        <v>500</v>
      </c>
      <c r="E30" s="5">
        <v>883.33333333333337</v>
      </c>
      <c r="F30" s="5">
        <v>900</v>
      </c>
      <c r="G30" s="5">
        <v>550</v>
      </c>
      <c r="H30" s="5">
        <v>600</v>
      </c>
    </row>
    <row r="31" spans="1:8" ht="18.75" thickBot="1" x14ac:dyDescent="0.45">
      <c r="A31" s="83"/>
      <c r="B31" s="6" t="s">
        <v>9</v>
      </c>
      <c r="C31" s="7">
        <v>0</v>
      </c>
      <c r="D31" s="7">
        <v>0</v>
      </c>
      <c r="E31" s="7">
        <v>-1.8888888888888888</v>
      </c>
      <c r="F31" s="7">
        <v>0</v>
      </c>
      <c r="G31" s="7">
        <v>0</v>
      </c>
      <c r="H31" s="7">
        <v>0</v>
      </c>
    </row>
    <row r="32" spans="1:8" ht="18.75" thickBot="1" x14ac:dyDescent="0.45">
      <c r="A32" s="88" t="s">
        <v>21</v>
      </c>
      <c r="B32" s="4" t="s">
        <v>8</v>
      </c>
      <c r="C32" s="5">
        <v>600</v>
      </c>
      <c r="D32" s="5">
        <v>600</v>
      </c>
      <c r="E32" s="5">
        <v>650</v>
      </c>
      <c r="F32" s="5">
        <v>700</v>
      </c>
      <c r="G32" s="5">
        <v>600</v>
      </c>
      <c r="H32" s="5">
        <v>633.33333333333337</v>
      </c>
    </row>
    <row r="33" spans="1:8" ht="18.75" thickBot="1" x14ac:dyDescent="0.45">
      <c r="A33" s="88"/>
      <c r="B33" s="6" t="s">
        <v>9</v>
      </c>
      <c r="C33" s="7">
        <v>0</v>
      </c>
      <c r="D33" s="7">
        <v>0</v>
      </c>
      <c r="E33" s="7">
        <v>5.3484602917341979</v>
      </c>
      <c r="F33" s="7">
        <v>0</v>
      </c>
      <c r="G33" s="7">
        <v>0</v>
      </c>
      <c r="H33" s="7">
        <v>-2.6153846153846154</v>
      </c>
    </row>
    <row r="34" spans="1:8" ht="18.75" thickBot="1" x14ac:dyDescent="0.45">
      <c r="A34" s="88" t="s">
        <v>22</v>
      </c>
      <c r="B34" s="4" t="s">
        <v>8</v>
      </c>
      <c r="C34" s="5">
        <v>450</v>
      </c>
      <c r="D34" s="5">
        <v>375</v>
      </c>
      <c r="E34" s="5">
        <v>400</v>
      </c>
      <c r="F34" s="5">
        <v>450</v>
      </c>
      <c r="G34" s="5">
        <v>400</v>
      </c>
      <c r="H34" s="5">
        <v>425</v>
      </c>
    </row>
    <row r="35" spans="1:8" ht="18.75" thickBot="1" x14ac:dyDescent="0.45">
      <c r="A35" s="88"/>
      <c r="B35" s="6" t="s">
        <v>9</v>
      </c>
      <c r="C35" s="7">
        <v>-10</v>
      </c>
      <c r="D35" s="7">
        <v>-13.394919168591224</v>
      </c>
      <c r="E35" s="7">
        <v>0</v>
      </c>
      <c r="F35" s="7">
        <v>0</v>
      </c>
      <c r="G35" s="7">
        <v>-11.111111111111111</v>
      </c>
      <c r="H35" s="7">
        <v>-12.008281573498964</v>
      </c>
    </row>
    <row r="36" spans="1:8" ht="18.75" thickBot="1" x14ac:dyDescent="0.45">
      <c r="A36" s="88" t="s">
        <v>23</v>
      </c>
      <c r="B36" s="4" t="s">
        <v>8</v>
      </c>
      <c r="C36" s="5">
        <v>3500</v>
      </c>
      <c r="D36" s="5">
        <v>3300</v>
      </c>
      <c r="E36" s="5">
        <v>3500</v>
      </c>
      <c r="F36" s="5">
        <v>3270</v>
      </c>
      <c r="G36" s="5">
        <v>3270</v>
      </c>
      <c r="H36" s="5">
        <v>3300</v>
      </c>
    </row>
    <row r="37" spans="1:8" ht="18.75" thickBot="1" x14ac:dyDescent="0.45">
      <c r="A37" s="88"/>
      <c r="B37" s="6" t="s">
        <v>9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</row>
    <row r="38" spans="1:8" ht="18.75" thickBot="1" x14ac:dyDescent="0.45">
      <c r="A38" s="88" t="s">
        <v>24</v>
      </c>
      <c r="B38" s="4" t="s">
        <v>8</v>
      </c>
      <c r="C38" s="5">
        <v>6850</v>
      </c>
      <c r="D38" s="5">
        <v>6850</v>
      </c>
      <c r="E38" s="5">
        <v>7000</v>
      </c>
      <c r="F38" s="5">
        <v>6815</v>
      </c>
      <c r="G38" s="5">
        <v>6815</v>
      </c>
      <c r="H38" s="5">
        <v>6850</v>
      </c>
    </row>
    <row r="39" spans="1:8" ht="18.75" thickBot="1" x14ac:dyDescent="0.45">
      <c r="A39" s="88"/>
      <c r="B39" s="6" t="s">
        <v>9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</row>
    <row r="40" spans="1:8" ht="18.75" thickBot="1" x14ac:dyDescent="0.45">
      <c r="A40" s="88" t="s">
        <v>53</v>
      </c>
      <c r="B40" s="4" t="s">
        <v>8</v>
      </c>
      <c r="C40" s="5">
        <v>1300</v>
      </c>
      <c r="D40" s="5">
        <v>1233.3333333333333</v>
      </c>
      <c r="E40" s="5">
        <v>1200</v>
      </c>
      <c r="F40" s="5">
        <v>1200</v>
      </c>
      <c r="G40" s="5">
        <v>1200</v>
      </c>
      <c r="H40" s="5">
        <v>1200</v>
      </c>
    </row>
    <row r="41" spans="1:8" ht="18.75" thickBot="1" x14ac:dyDescent="0.45">
      <c r="A41" s="88"/>
      <c r="B41" s="6" t="s">
        <v>9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-5.2880820836621938</v>
      </c>
    </row>
    <row r="42" spans="1:8" ht="18.75" thickBot="1" x14ac:dyDescent="0.45">
      <c r="A42" s="88" t="s">
        <v>25</v>
      </c>
      <c r="B42" s="4" t="s">
        <v>8</v>
      </c>
      <c r="C42" s="5">
        <v>3000</v>
      </c>
      <c r="D42" s="5">
        <v>2800</v>
      </c>
      <c r="E42" s="5">
        <v>2000</v>
      </c>
      <c r="F42" s="5">
        <v>1800</v>
      </c>
      <c r="G42" s="5">
        <v>2400</v>
      </c>
      <c r="H42" s="5">
        <v>2500</v>
      </c>
    </row>
    <row r="43" spans="1:8" ht="18.75" thickBot="1" x14ac:dyDescent="0.45">
      <c r="A43" s="88"/>
      <c r="B43" s="6" t="s">
        <v>9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</row>
    <row r="44" spans="1:8" ht="18.75" thickBot="1" x14ac:dyDescent="0.45">
      <c r="A44" s="88" t="s">
        <v>26</v>
      </c>
      <c r="B44" s="4" t="s">
        <v>8</v>
      </c>
      <c r="C44" s="5">
        <v>3000</v>
      </c>
      <c r="D44" s="5">
        <v>2800</v>
      </c>
      <c r="E44" s="5">
        <v>2500</v>
      </c>
      <c r="F44" s="5">
        <v>2000</v>
      </c>
      <c r="G44" s="5">
        <v>3000</v>
      </c>
      <c r="H44" s="5">
        <v>2500</v>
      </c>
    </row>
    <row r="45" spans="1:8" ht="18.75" thickBot="1" x14ac:dyDescent="0.45">
      <c r="A45" s="88"/>
      <c r="B45" s="6" t="s">
        <v>9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</row>
    <row r="46" spans="1:8" ht="18.75" thickBot="1" x14ac:dyDescent="0.45">
      <c r="A46" s="88" t="s">
        <v>65</v>
      </c>
      <c r="B46" s="4" t="s">
        <v>8</v>
      </c>
      <c r="C46" s="5">
        <v>5200</v>
      </c>
      <c r="D46" s="5">
        <v>5433.333333333333</v>
      </c>
      <c r="E46" s="5">
        <v>5500</v>
      </c>
      <c r="F46" s="5">
        <v>6000</v>
      </c>
      <c r="G46" s="5">
        <v>5500</v>
      </c>
      <c r="H46" s="5">
        <v>5200</v>
      </c>
    </row>
    <row r="47" spans="1:8" ht="18.75" thickBot="1" x14ac:dyDescent="0.45">
      <c r="A47" s="88"/>
      <c r="B47" s="6" t="s">
        <v>9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0.63866847300174179</v>
      </c>
    </row>
    <row r="48" spans="1:8" ht="18.75" thickBot="1" x14ac:dyDescent="0.45">
      <c r="A48" s="88" t="s">
        <v>69</v>
      </c>
      <c r="B48" s="4" t="s">
        <v>8</v>
      </c>
      <c r="C48" s="5">
        <v>1000</v>
      </c>
      <c r="D48" s="5">
        <v>1000</v>
      </c>
      <c r="E48" s="5">
        <v>1000</v>
      </c>
      <c r="F48" s="5">
        <v>1000</v>
      </c>
      <c r="G48" s="5">
        <v>1000</v>
      </c>
      <c r="H48" s="5">
        <v>1000</v>
      </c>
    </row>
    <row r="49" spans="1:8" ht="18.75" thickBot="1" x14ac:dyDescent="0.45">
      <c r="A49" s="88"/>
      <c r="B49" s="6" t="s">
        <v>9</v>
      </c>
      <c r="C49" s="7">
        <v>0</v>
      </c>
      <c r="D49" s="7">
        <v>0</v>
      </c>
      <c r="E49" s="7">
        <v>0</v>
      </c>
      <c r="F49" s="7">
        <v>500</v>
      </c>
      <c r="G49" s="7">
        <v>0</v>
      </c>
      <c r="H49" s="7">
        <v>2.5641025641025639</v>
      </c>
    </row>
    <row r="50" spans="1:8" s="33" customFormat="1" ht="18.75" thickBot="1" x14ac:dyDescent="0.45">
      <c r="A50" s="88" t="s">
        <v>67</v>
      </c>
      <c r="B50" s="32" t="s">
        <v>8</v>
      </c>
      <c r="C50" s="5">
        <v>950</v>
      </c>
      <c r="D50" s="5">
        <v>1000</v>
      </c>
      <c r="E50" s="5">
        <v>1000</v>
      </c>
      <c r="F50" s="5">
        <v>900</v>
      </c>
      <c r="G50" s="5">
        <v>1000</v>
      </c>
      <c r="H50" s="5">
        <v>950</v>
      </c>
    </row>
    <row r="51" spans="1:8" s="33" customFormat="1" ht="18.75" thickBot="1" x14ac:dyDescent="0.45">
      <c r="A51" s="88"/>
      <c r="B51" s="6" t="s">
        <v>9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</row>
    <row r="52" spans="1:8" ht="18.75" thickBot="1" x14ac:dyDescent="0.45">
      <c r="A52" s="88" t="s">
        <v>27</v>
      </c>
      <c r="B52" s="4" t="s">
        <v>8</v>
      </c>
      <c r="C52" s="5">
        <v>450</v>
      </c>
      <c r="D52" s="5">
        <v>500</v>
      </c>
      <c r="E52" s="5">
        <v>500</v>
      </c>
      <c r="F52" s="5">
        <v>450</v>
      </c>
      <c r="G52" s="5">
        <v>400</v>
      </c>
      <c r="H52" s="5">
        <v>500</v>
      </c>
    </row>
    <row r="53" spans="1:8" ht="18.75" thickBot="1" x14ac:dyDescent="0.45">
      <c r="A53" s="88"/>
      <c r="B53" s="6" t="s">
        <v>9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</row>
    <row r="54" spans="1:8" s="33" customFormat="1" ht="18.75" thickBot="1" x14ac:dyDescent="0.45">
      <c r="A54" s="88" t="s">
        <v>68</v>
      </c>
      <c r="B54" s="32" t="s">
        <v>8</v>
      </c>
      <c r="C54" s="5">
        <v>350</v>
      </c>
      <c r="D54" s="5">
        <v>350</v>
      </c>
      <c r="E54" s="5">
        <v>350</v>
      </c>
      <c r="F54" s="5">
        <v>350</v>
      </c>
      <c r="G54" s="5">
        <v>350</v>
      </c>
      <c r="H54" s="5">
        <v>358.33333333333331</v>
      </c>
    </row>
    <row r="55" spans="1:8" s="33" customFormat="1" ht="18.75" thickBot="1" x14ac:dyDescent="0.45">
      <c r="A55" s="88"/>
      <c r="B55" s="6" t="s">
        <v>9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2.2857142857142856</v>
      </c>
    </row>
    <row r="56" spans="1:8" ht="18.75" thickBot="1" x14ac:dyDescent="0.45">
      <c r="A56" s="88" t="s">
        <v>28</v>
      </c>
      <c r="B56" s="4" t="s">
        <v>8</v>
      </c>
      <c r="C56" s="5">
        <v>71000</v>
      </c>
      <c r="D56" s="5">
        <v>70000</v>
      </c>
      <c r="E56" s="5">
        <v>75000</v>
      </c>
      <c r="F56" s="5">
        <v>76000</v>
      </c>
      <c r="G56" s="5">
        <v>75000</v>
      </c>
      <c r="H56" s="5">
        <v>74666.666666666672</v>
      </c>
    </row>
    <row r="57" spans="1:8" ht="18.75" thickBot="1" x14ac:dyDescent="0.45">
      <c r="A57" s="88"/>
      <c r="B57" s="6" t="s">
        <v>9</v>
      </c>
      <c r="C57" s="7">
        <v>0</v>
      </c>
      <c r="D57" s="7">
        <v>2.9411764705882351</v>
      </c>
      <c r="E57" s="7">
        <v>-0.22217196376069287</v>
      </c>
      <c r="F57" s="7">
        <v>0</v>
      </c>
      <c r="G57" s="7">
        <v>0</v>
      </c>
      <c r="H57" s="7">
        <v>3.7041666666666666</v>
      </c>
    </row>
    <row r="58" spans="1:8" ht="18.75" thickBot="1" x14ac:dyDescent="0.45">
      <c r="A58" s="88" t="s">
        <v>29</v>
      </c>
      <c r="B58" s="4" t="s">
        <v>8</v>
      </c>
      <c r="C58" s="5">
        <v>71000</v>
      </c>
      <c r="D58" s="5">
        <v>70000</v>
      </c>
      <c r="E58" s="5">
        <v>75166.666666666672</v>
      </c>
      <c r="F58" s="5">
        <v>76000</v>
      </c>
      <c r="G58" s="5">
        <v>75000</v>
      </c>
      <c r="H58" s="5">
        <v>74000</v>
      </c>
    </row>
    <row r="59" spans="1:8" ht="18.75" thickBot="1" x14ac:dyDescent="0.45">
      <c r="A59" s="88"/>
      <c r="B59" s="6" t="s">
        <v>9</v>
      </c>
      <c r="C59" s="7">
        <v>0</v>
      </c>
      <c r="D59" s="7">
        <v>2.9411764705882351</v>
      </c>
      <c r="E59" s="7">
        <v>0.22266666666666668</v>
      </c>
      <c r="F59" s="7">
        <v>0</v>
      </c>
      <c r="G59" s="7">
        <v>0</v>
      </c>
      <c r="H59" s="7">
        <v>2.7777777777777777</v>
      </c>
    </row>
    <row r="60" spans="1:8" ht="18.75" thickBot="1" x14ac:dyDescent="0.45">
      <c r="A60" s="88" t="s">
        <v>30</v>
      </c>
      <c r="B60" s="4" t="s">
        <v>8</v>
      </c>
      <c r="C60" s="5">
        <v>480000</v>
      </c>
      <c r="D60" s="5">
        <v>490000</v>
      </c>
      <c r="E60" s="5">
        <v>491666.66666666669</v>
      </c>
      <c r="F60" s="5">
        <v>510000</v>
      </c>
      <c r="G60" s="5">
        <v>490000</v>
      </c>
      <c r="H60" s="5">
        <v>490000</v>
      </c>
    </row>
    <row r="61" spans="1:8" ht="18.75" thickBot="1" x14ac:dyDescent="0.45">
      <c r="A61" s="88"/>
      <c r="B61" s="6" t="s">
        <v>9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</row>
    <row r="62" spans="1:8" ht="18.75" thickBot="1" x14ac:dyDescent="0.45">
      <c r="A62" s="88" t="s">
        <v>31</v>
      </c>
      <c r="B62" s="4" t="s">
        <v>8</v>
      </c>
      <c r="C62" s="5">
        <v>480000</v>
      </c>
      <c r="D62" s="5">
        <v>490000</v>
      </c>
      <c r="E62" s="5">
        <v>496666.66666666669</v>
      </c>
      <c r="F62" s="5">
        <v>510000</v>
      </c>
      <c r="G62" s="5">
        <v>490000</v>
      </c>
      <c r="H62" s="5">
        <v>490000</v>
      </c>
    </row>
    <row r="63" spans="1:8" ht="18.75" thickBot="1" x14ac:dyDescent="0.45">
      <c r="A63" s="88"/>
      <c r="B63" s="6" t="s">
        <v>9</v>
      </c>
      <c r="C63" s="7">
        <v>0</v>
      </c>
      <c r="D63" s="7">
        <v>0</v>
      </c>
      <c r="E63" s="7">
        <v>0.33676767676767677</v>
      </c>
      <c r="F63" s="7">
        <v>0</v>
      </c>
      <c r="G63" s="7">
        <v>0</v>
      </c>
      <c r="H63" s="7">
        <v>0</v>
      </c>
    </row>
    <row r="64" spans="1:8" x14ac:dyDescent="0.4">
      <c r="A64" s="86" t="s">
        <v>54</v>
      </c>
      <c r="B64" s="87"/>
      <c r="C64" s="87"/>
      <c r="D64" s="87"/>
      <c r="E64" s="89"/>
      <c r="F64" s="8"/>
      <c r="G64" s="89"/>
      <c r="H64" s="91"/>
    </row>
    <row r="65" spans="1:8" ht="11.25" customHeight="1" x14ac:dyDescent="0.4">
      <c r="A65" s="9" t="s">
        <v>55</v>
      </c>
      <c r="B65" s="9"/>
      <c r="C65" s="9"/>
      <c r="D65" s="9"/>
      <c r="E65" s="89"/>
      <c r="F65" s="8"/>
      <c r="G65" s="89"/>
      <c r="H65" s="91"/>
    </row>
    <row r="66" spans="1:8" x14ac:dyDescent="0.4">
      <c r="A66" s="93"/>
      <c r="B66" s="93"/>
      <c r="C66" s="93"/>
      <c r="D66" s="93"/>
      <c r="E66" s="90"/>
      <c r="G66" s="90"/>
      <c r="H66" s="92"/>
    </row>
  </sheetData>
  <mergeCells count="36">
    <mergeCell ref="G64:G66"/>
    <mergeCell ref="H64:H66"/>
    <mergeCell ref="E64:E66"/>
    <mergeCell ref="A40:A41"/>
    <mergeCell ref="A42:A43"/>
    <mergeCell ref="A44:A45"/>
    <mergeCell ref="A46:A47"/>
    <mergeCell ref="A48:A49"/>
    <mergeCell ref="A50:A51"/>
    <mergeCell ref="A54:A55"/>
    <mergeCell ref="A52:A53"/>
    <mergeCell ref="A66:D66"/>
    <mergeCell ref="A56:A57"/>
    <mergeCell ref="A58:A59"/>
    <mergeCell ref="A60:A61"/>
    <mergeCell ref="A62:A63"/>
    <mergeCell ref="A64:D64"/>
    <mergeCell ref="A14:A15"/>
    <mergeCell ref="A18:A19"/>
    <mergeCell ref="A20:A21"/>
    <mergeCell ref="A22:A23"/>
    <mergeCell ref="A24:A25"/>
    <mergeCell ref="A26:A27"/>
    <mergeCell ref="A28:A29"/>
    <mergeCell ref="A30:A31"/>
    <mergeCell ref="A32:A33"/>
    <mergeCell ref="A16:A17"/>
    <mergeCell ref="A34:A35"/>
    <mergeCell ref="A36:A37"/>
    <mergeCell ref="A38:A39"/>
    <mergeCell ref="A12:A13"/>
    <mergeCell ref="A4:B5"/>
    <mergeCell ref="C4:H4"/>
    <mergeCell ref="A6:A7"/>
    <mergeCell ref="A8:A9"/>
    <mergeCell ref="A10:A11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workbookViewId="0">
      <pane xSplit="1" ySplit="5" topLeftCell="B36" activePane="bottomRight" state="frozen"/>
      <selection pane="topRight" activeCell="B1" sqref="B1"/>
      <selection pane="bottomLeft" activeCell="A6" sqref="A6"/>
      <selection pane="bottomRight" activeCell="K48" sqref="K48"/>
    </sheetView>
  </sheetViews>
  <sheetFormatPr baseColWidth="10" defaultRowHeight="18" x14ac:dyDescent="0.4"/>
  <cols>
    <col min="1" max="1" width="49.28515625" style="1" customWidth="1"/>
    <col min="2" max="2" width="13" style="1" bestFit="1" customWidth="1"/>
    <col min="3" max="4" width="13.5703125" style="1" bestFit="1" customWidth="1"/>
    <col min="5" max="6" width="13.5703125" style="1" customWidth="1"/>
    <col min="7" max="8" width="13.5703125" style="1" bestFit="1" customWidth="1"/>
    <col min="9" max="16384" width="11.42578125" style="1"/>
  </cols>
  <sheetData>
    <row r="1" spans="1:8" x14ac:dyDescent="0.4">
      <c r="A1" s="38" t="s">
        <v>78</v>
      </c>
    </row>
    <row r="2" spans="1:8" ht="3" customHeight="1" x14ac:dyDescent="0.4"/>
    <row r="3" spans="1:8" ht="7.5" customHeight="1" thickBot="1" x14ac:dyDescent="0.45"/>
    <row r="4" spans="1:8" ht="18.75" customHeight="1" thickBot="1" x14ac:dyDescent="0.45">
      <c r="A4" s="2" t="s">
        <v>32</v>
      </c>
      <c r="B4" s="2"/>
      <c r="C4" s="85" t="s">
        <v>0</v>
      </c>
      <c r="D4" s="85"/>
      <c r="E4" s="85"/>
      <c r="F4" s="85"/>
      <c r="G4" s="85"/>
      <c r="H4" s="85"/>
    </row>
    <row r="5" spans="1:8" ht="16.5" customHeight="1" thickBot="1" x14ac:dyDescent="0.45">
      <c r="A5" s="2"/>
      <c r="B5" s="2"/>
      <c r="C5" s="3" t="s">
        <v>1</v>
      </c>
      <c r="D5" s="3" t="s">
        <v>2</v>
      </c>
      <c r="E5" s="3" t="s">
        <v>5</v>
      </c>
      <c r="F5" s="3" t="s">
        <v>6</v>
      </c>
      <c r="G5" s="3" t="s">
        <v>4</v>
      </c>
      <c r="H5" s="3" t="s">
        <v>3</v>
      </c>
    </row>
    <row r="6" spans="1:8" ht="18.75" thickBot="1" x14ac:dyDescent="0.45">
      <c r="A6" s="83" t="s">
        <v>58</v>
      </c>
      <c r="B6" s="4" t="s">
        <v>8</v>
      </c>
      <c r="C6" s="5">
        <f>'MARCHE DANTOKPA'!I3</f>
        <v>241.54589371980674</v>
      </c>
      <c r="D6" s="5">
        <f>'MARCHE OUANDO'!I3</f>
        <v>221.90514570426424</v>
      </c>
      <c r="E6" s="5">
        <f>'MARCHE ARZEKE'!I3</f>
        <v>258.14940325464937</v>
      </c>
      <c r="F6" s="5">
        <f>'MARCHE ST KOUAGOU'!I3</f>
        <v>213.22026244223767</v>
      </c>
      <c r="G6" s="5">
        <f>'MARCHE BOHICON'!I3</f>
        <v>207.03933747412009</v>
      </c>
      <c r="H6" s="5">
        <f>'MARCHE LOKOSSA'!I3</f>
        <v>225.34719578690598</v>
      </c>
    </row>
    <row r="7" spans="1:8" ht="18.75" thickBot="1" x14ac:dyDescent="0.45">
      <c r="A7" s="83"/>
      <c r="B7" s="6" t="s">
        <v>9</v>
      </c>
      <c r="C7" s="7">
        <f>((MROUND(C6,1)-MROUND('Semaine Précédente'!C6,1))/MROUND('Semaine Précédente'!C6,1)*100)</f>
        <v>-0.81967213114754101</v>
      </c>
      <c r="D7" s="7">
        <f>((MROUND(D6,1)-MROUND('Semaine Précédente'!D6,1))/MROUND('Semaine Précédente'!D6,1)*100)</f>
        <v>0</v>
      </c>
      <c r="E7" s="7">
        <f>((MROUND(E6,1)-MROUND('Semaine Précédente'!E6,1))/MROUND('Semaine Précédente'!E6,1)*100)</f>
        <v>3.6144578313253009</v>
      </c>
      <c r="F7" s="7">
        <f>((MROUND(F6,1)-MROUND('Semaine Précédente'!F6,1))/MROUND('Semaine Précédente'!F6,1)*100)</f>
        <v>1.9138755980861244</v>
      </c>
      <c r="G7" s="7">
        <f>((MROUND(G6,1)-MROUND('Semaine Précédente'!G6,1))/MROUND('Semaine Précédente'!G6,1)*100)</f>
        <v>-3.7209302325581395</v>
      </c>
      <c r="H7" s="7">
        <f>((MROUND(H6,1)-MROUND('Semaine Précédente'!H6,1))/MROUND('Semaine Précédente'!H6,1)*100)</f>
        <v>-5.46218487394958</v>
      </c>
    </row>
    <row r="8" spans="1:8" ht="18.75" thickBot="1" x14ac:dyDescent="0.45">
      <c r="A8" s="83" t="s">
        <v>10</v>
      </c>
      <c r="B8" s="4" t="s">
        <v>8</v>
      </c>
      <c r="C8" s="5">
        <f>'MARCHE DANTOKPA'!I4</f>
        <v>480.30739673390968</v>
      </c>
      <c r="D8" s="5">
        <f>'MARCHE OUANDO'!I4</f>
        <v>497.52428595714355</v>
      </c>
      <c r="E8" s="5">
        <f>'MARCHE ARZEKE'!I4</f>
        <v>508.49897303950144</v>
      </c>
      <c r="F8" s="5">
        <f>'MARCHE ST KOUAGOU'!I4</f>
        <v>513.17729136968899</v>
      </c>
      <c r="G8" s="5">
        <f>'MARCHE BOHICON'!I4</f>
        <v>502.10560414642049</v>
      </c>
      <c r="H8" s="5">
        <f>'MARCHE LOKOSSA'!I4</f>
        <v>479.38638542665382</v>
      </c>
    </row>
    <row r="9" spans="1:8" ht="18.75" thickBot="1" x14ac:dyDescent="0.45">
      <c r="A9" s="83"/>
      <c r="B9" s="6" t="s">
        <v>9</v>
      </c>
      <c r="C9" s="7">
        <f>((MROUND(C8,1)-MROUND('Semaine Précédente'!C8,1))/MROUND('Semaine Précédente'!C8,1)*100)</f>
        <v>-1.4373716632443532</v>
      </c>
      <c r="D9" s="7">
        <f>((MROUND(D8,1)-MROUND('Semaine Précédente'!D8,1))/MROUND('Semaine Précédente'!D8,1)*100)</f>
        <v>0.2012072434607646</v>
      </c>
      <c r="E9" s="7">
        <f>((MROUND(E8,1)-MROUND('Semaine Précédente'!E8,1))/MROUND('Semaine Précédente'!E8,1)*100)</f>
        <v>1.6</v>
      </c>
      <c r="F9" s="7">
        <f>((MROUND(F8,1)-MROUND('Semaine Précédente'!F8,1))/MROUND('Semaine Précédente'!F8,1)*100)</f>
        <v>0.58823529411764708</v>
      </c>
      <c r="G9" s="7">
        <f>((MROUND(G8,1)-MROUND('Semaine Précédente'!G8,1))/MROUND('Semaine Précédente'!G8,1)*100)</f>
        <v>-3.0888030888030888</v>
      </c>
      <c r="H9" s="7">
        <f>((MROUND(H8,1)-MROUND('Semaine Précédente'!H8,1))/MROUND('Semaine Précédente'!H8,1)*100)</f>
        <v>-3.8152610441767072</v>
      </c>
    </row>
    <row r="10" spans="1:8" ht="18.75" thickBot="1" x14ac:dyDescent="0.45">
      <c r="A10" s="83" t="s">
        <v>11</v>
      </c>
      <c r="B10" s="4" t="s">
        <v>8</v>
      </c>
      <c r="C10" s="5">
        <f>'MARCHE DANTOKPA'!I5</f>
        <v>389.8635477582846</v>
      </c>
      <c r="D10" s="5">
        <f>'MARCHE OUANDO'!I5</f>
        <v>347.23040060709826</v>
      </c>
      <c r="E10" s="5">
        <f>'MARCHE ARZEKE'!I5</f>
        <v>360.48872686592557</v>
      </c>
      <c r="F10" s="5">
        <f>'MARCHE ST KOUAGOU'!I5</f>
        <v>221.08264029236318</v>
      </c>
      <c r="G10" s="5">
        <f>'MARCHE BOHICON'!I5</f>
        <v>368.03364879074661</v>
      </c>
      <c r="H10" s="5">
        <f>'MARCHE LOKOSSA'!I5</f>
        <v>413.09183349221485</v>
      </c>
    </row>
    <row r="11" spans="1:8" ht="18.75" thickBot="1" x14ac:dyDescent="0.45">
      <c r="A11" s="83"/>
      <c r="B11" s="6" t="s">
        <v>9</v>
      </c>
      <c r="C11" s="7">
        <f>((MROUND(C10,1)-MROUND('Semaine Précédente'!C10,1))/MROUND('Semaine Précédente'!C10,1)*100)</f>
        <v>-12.556053811659194</v>
      </c>
      <c r="D11" s="7">
        <f>((MROUND(D10,1)-MROUND('Semaine Précédente'!D10,1))/MROUND('Semaine Précédente'!D10,1)*100)</f>
        <v>0</v>
      </c>
      <c r="E11" s="7">
        <f>((MROUND(E10,1)-MROUND('Semaine Précédente'!E10,1))/MROUND('Semaine Précédente'!E10,1)*100)</f>
        <v>-0.2770083102493075</v>
      </c>
      <c r="F11" s="7">
        <f>((MROUND(F10,1)-MROUND('Semaine Précédente'!F10,1))/MROUND('Semaine Précédente'!F10,1)*100)</f>
        <v>1.3761467889908259</v>
      </c>
      <c r="G11" s="7">
        <f>((MROUND(G10,1)-MROUND('Semaine Précédente'!G10,1))/MROUND('Semaine Précédente'!G10,1)*100)</f>
        <v>-3.1578947368421053</v>
      </c>
      <c r="H11" s="7">
        <f>((MROUND(H10,1)-MROUND('Semaine Précédente'!H10,1))/MROUND('Semaine Précédente'!H10,1)*100)</f>
        <v>1.7241379310344827</v>
      </c>
    </row>
    <row r="12" spans="1:8" ht="18.75" thickBot="1" x14ac:dyDescent="0.45">
      <c r="A12" s="83" t="s">
        <v>12</v>
      </c>
      <c r="B12" s="4" t="s">
        <v>8</v>
      </c>
      <c r="C12" s="5">
        <f>'MARCHE DANTOKPA'!I6</f>
        <v>413.65046535677351</v>
      </c>
      <c r="D12" s="5">
        <f>'MARCHE OUANDO'!I6</f>
        <v>365.731826892936</v>
      </c>
      <c r="E12" s="5">
        <f>'MARCHE ARZEKE'!I6</f>
        <v>395.26776963068124</v>
      </c>
      <c r="F12" s="5">
        <f>'MARCHE ST KOUAGOU'!I6</f>
        <v>239.82552459534773</v>
      </c>
      <c r="G12" s="5">
        <f>'MARCHE BOHICON'!I6</f>
        <v>423.2164449818622</v>
      </c>
      <c r="H12" s="5">
        <f>'MARCHE LOKOSSA'!I6</f>
        <v>429.89417989417984</v>
      </c>
    </row>
    <row r="13" spans="1:8" ht="18.75" thickBot="1" x14ac:dyDescent="0.45">
      <c r="A13" s="83"/>
      <c r="B13" s="6" t="s">
        <v>9</v>
      </c>
      <c r="C13" s="7">
        <f>((MROUND(C12,1)-MROUND('Semaine Précédente'!C12,1))/MROUND('Semaine Précédente'!C12,1)*100)</f>
        <v>-14.107883817427386</v>
      </c>
      <c r="D13" s="7">
        <f>((MROUND(D12,1)-MROUND('Semaine Précédente'!D12,1))/MROUND('Semaine Précédente'!D12,1)*100)</f>
        <v>0.27397260273972601</v>
      </c>
      <c r="E13" s="7">
        <f>((MROUND(E12,1)-MROUND('Semaine Précédente'!E12,1))/MROUND('Semaine Précédente'!E12,1)*100)</f>
        <v>3.4031413612565444</v>
      </c>
      <c r="F13" s="7">
        <f>((MROUND(F12,1)-MROUND('Semaine Précédente'!F12,1))/MROUND('Semaine Précédente'!F12,1)*100)</f>
        <v>2.1276595744680851</v>
      </c>
      <c r="G13" s="7">
        <f>((MROUND(G12,1)-MROUND('Semaine Précédente'!G12,1))/MROUND('Semaine Précédente'!G12,1)*100)</f>
        <v>0.95465393794749409</v>
      </c>
      <c r="H13" s="7">
        <f>((MROUND(H12,1)-MROUND('Semaine Précédente'!H12,1))/MROUND('Semaine Précédente'!H12,1)*100)</f>
        <v>7.7694235588972429</v>
      </c>
    </row>
    <row r="14" spans="1:8" ht="18.75" thickBot="1" x14ac:dyDescent="0.45">
      <c r="A14" s="83" t="s">
        <v>13</v>
      </c>
      <c r="B14" s="4" t="s">
        <v>8</v>
      </c>
      <c r="C14" s="5">
        <f>'MARCHE DANTOKPA'!I7</f>
        <v>420.16806722689074</v>
      </c>
      <c r="D14" s="5">
        <f>'MARCHE OUANDO'!I7</f>
        <v>324.73719338826936</v>
      </c>
      <c r="E14" s="5">
        <f>'MARCHE ARZEKE'!I7</f>
        <v>308.66833086542948</v>
      </c>
      <c r="F14" s="5">
        <f>'MARCHE ST KOUAGOU'!I7</f>
        <v>386.8343823589841</v>
      </c>
      <c r="G14" s="5">
        <f>'MARCHE BOHICON'!I7</f>
        <v>361.27167630057806</v>
      </c>
      <c r="H14" s="5">
        <f>'MARCHE LOKOSSA'!I7</f>
        <v>379.86020141641285</v>
      </c>
    </row>
    <row r="15" spans="1:8" ht="18.75" thickBot="1" x14ac:dyDescent="0.45">
      <c r="A15" s="83"/>
      <c r="B15" s="6" t="s">
        <v>9</v>
      </c>
      <c r="C15" s="7">
        <f>((MROUND(C14,1)-MROUND('Semaine Précédente'!C14,1))/MROUND('Semaine Précédente'!C14,1)*100)</f>
        <v>-2.5522041763341066</v>
      </c>
      <c r="D15" s="7">
        <f>((MROUND(D14,1)-MROUND('Semaine Précédente'!D14,1))/MROUND('Semaine Précédente'!D14,1)*100)</f>
        <v>0</v>
      </c>
      <c r="E15" s="7">
        <f>((MROUND(E14,1)-MROUND('Semaine Précédente'!E14,1))/MROUND('Semaine Précédente'!E14,1)*100)</f>
        <v>-1.5923566878980893</v>
      </c>
      <c r="F15" s="7">
        <f>((MROUND(F14,1)-MROUND('Semaine Précédente'!F14,1))/MROUND('Semaine Précédente'!F14,1)*100)</f>
        <v>0.78125</v>
      </c>
      <c r="G15" s="7">
        <f>((MROUND(G14,1)-MROUND('Semaine Précédente'!G14,1))/MROUND('Semaine Précédente'!G14,1)*100)</f>
        <v>-0.27624309392265189</v>
      </c>
      <c r="H15" s="7">
        <f>((MROUND(H14,1)-MROUND('Semaine Précédente'!H14,1))/MROUND('Semaine Précédente'!H14,1)*100)</f>
        <v>1.8766756032171581</v>
      </c>
    </row>
    <row r="16" spans="1:8" s="33" customFormat="1" ht="18.75" thickBot="1" x14ac:dyDescent="0.45">
      <c r="A16" s="83" t="s">
        <v>64</v>
      </c>
      <c r="B16" s="32" t="s">
        <v>8</v>
      </c>
      <c r="C16" s="5">
        <f>'MARCHE DANTOKPA'!I8</f>
        <v>452.07956600361666</v>
      </c>
      <c r="D16" s="5">
        <f>'MARCHE OUANDO'!I8</f>
        <v>496.08225424738657</v>
      </c>
      <c r="E16" s="5">
        <f>'MARCHE ARZEKE'!I8</f>
        <v>500</v>
      </c>
      <c r="F16" s="5">
        <f>'MARCHE ST KOUAGOU'!I8</f>
        <v>500</v>
      </c>
      <c r="G16" s="5">
        <f>'MARCHE BOHICON'!I8</f>
        <v>500</v>
      </c>
      <c r="H16" s="5">
        <f>'MARCHE LOKOSSA'!I8</f>
        <v>500.04440524509238</v>
      </c>
    </row>
    <row r="17" spans="1:9" s="33" customFormat="1" ht="18.75" thickBot="1" x14ac:dyDescent="0.45">
      <c r="A17" s="83"/>
      <c r="B17" s="6" t="s">
        <v>9</v>
      </c>
      <c r="C17" s="7">
        <f>((MROUND(C16,1)-MROUND('Semaine Précédente'!C16,1))/MROUND('Semaine Précédente'!C16,1)*100)</f>
        <v>0.89285714285714279</v>
      </c>
      <c r="D17" s="7">
        <f>((MROUND(D16,1)-MROUND('Semaine Précédente'!D16,1))/MROUND('Semaine Précédente'!D16,1)*100)</f>
        <v>0.40485829959514169</v>
      </c>
      <c r="E17" s="7">
        <f>((MROUND(E16,1)-MROUND('Semaine Précédente'!E16,1))/MROUND('Semaine Précédente'!E16,1)*100)</f>
        <v>0</v>
      </c>
      <c r="F17" s="7">
        <f>((MROUND(F16,1)-MROUND('Semaine Précédente'!F16,1))/MROUND('Semaine Précédente'!F16,1)*100)</f>
        <v>1.8329938900203666</v>
      </c>
      <c r="G17" s="7">
        <f>((MROUND(G16,1)-MROUND('Semaine Précédente'!G16,1))/MROUND('Semaine Précédente'!G16,1)*100)</f>
        <v>6.1571125265392785</v>
      </c>
      <c r="H17" s="7">
        <f>((MROUND(H16,1)-MROUND('Semaine Précédente'!H16,1))/MROUND('Semaine Précédente'!H16,1)*100)</f>
        <v>-1.5748031496062991</v>
      </c>
    </row>
    <row r="18" spans="1:9" ht="18.75" thickBot="1" x14ac:dyDescent="0.45">
      <c r="A18" s="83" t="s">
        <v>43</v>
      </c>
      <c r="B18" s="4" t="s">
        <v>8</v>
      </c>
      <c r="C18" s="5">
        <f>'MARCHE DANTOKPA'!I9</f>
        <v>673.72473532242543</v>
      </c>
      <c r="D18" s="5">
        <f>'MARCHE OUANDO'!I9</f>
        <v>615.40314562815786</v>
      </c>
      <c r="E18" s="5">
        <f>'MARCHE ARZEKE'!I9</f>
        <v>611.66456862359371</v>
      </c>
      <c r="F18" s="5">
        <f>'MARCHE ST KOUAGOU'!I9</f>
        <v>589.97050147492621</v>
      </c>
      <c r="G18" s="5">
        <f>'MARCHE BOHICON'!I9</f>
        <v>475.0593824228028</v>
      </c>
      <c r="H18" s="5">
        <f>'MARCHE LOKOSSA'!I9</f>
        <v>603.29787167423535</v>
      </c>
    </row>
    <row r="19" spans="1:9" ht="18.75" thickBot="1" x14ac:dyDescent="0.45">
      <c r="A19" s="83"/>
      <c r="B19" s="6" t="s">
        <v>9</v>
      </c>
      <c r="C19" s="7">
        <f>((MROUND(C18,1)-MROUND('Semaine Précédente'!C18,1))/MROUND('Semaine Précédente'!C18,1)*100)</f>
        <v>-0.88235294117647056</v>
      </c>
      <c r="D19" s="7">
        <f>((MROUND(D18,1)-MROUND('Semaine Précédente'!D18,1))/MROUND('Semaine Précédente'!D18,1)*100)</f>
        <v>0</v>
      </c>
      <c r="E19" s="7">
        <f>((MROUND(E18,1)-MROUND('Semaine Précédente'!E18,1))/MROUND('Semaine Précédente'!E18,1)*100)</f>
        <v>4.6153846153846159</v>
      </c>
      <c r="F19" s="7">
        <f>((MROUND(F18,1)-MROUND('Semaine Précédente'!F18,1))/MROUND('Semaine Précédente'!F18,1)*100)</f>
        <v>15.459882583170254</v>
      </c>
      <c r="G19" s="7">
        <f>((MROUND(G18,1)-MROUND('Semaine Précédente'!G18,1))/MROUND('Semaine Précédente'!G18,1)*100)</f>
        <v>1.9313304721030045</v>
      </c>
      <c r="H19" s="7">
        <f>((MROUND(H18,1)-MROUND('Semaine Précédente'!H18,1))/MROUND('Semaine Précédente'!H18,1)*100)</f>
        <v>2.030456852791878</v>
      </c>
    </row>
    <row r="20" spans="1:9" ht="18.75" thickBot="1" x14ac:dyDescent="0.45">
      <c r="A20" s="83" t="s">
        <v>15</v>
      </c>
      <c r="B20" s="4" t="s">
        <v>8</v>
      </c>
      <c r="C20" s="5">
        <f>'MARCHE DANTOKPA'!I10</f>
        <v>290.52876234747237</v>
      </c>
      <c r="D20" s="5">
        <f>'MARCHE OUANDO'!I10</f>
        <v>375.29636276784908</v>
      </c>
      <c r="E20" s="5">
        <f>'MARCHE ARZEKE'!I10</f>
        <v>342.10526315789474</v>
      </c>
      <c r="F20" s="5">
        <f>'MARCHE ST KOUAGOU'!I10</f>
        <v>178.89052201191814</v>
      </c>
      <c r="G20" s="5">
        <f>'MARCHE BOHICON'!I10</f>
        <v>434.78260869565219</v>
      </c>
      <c r="H20" s="5">
        <f>'MARCHE LOKOSSA'!I10</f>
        <v>338.90646181653864</v>
      </c>
      <c r="I20" s="41"/>
    </row>
    <row r="21" spans="1:9" ht="18.75" thickBot="1" x14ac:dyDescent="0.45">
      <c r="A21" s="83"/>
      <c r="B21" s="6" t="s">
        <v>9</v>
      </c>
      <c r="C21" s="7">
        <f>((MROUND(C20,1)-MROUND('Semaine Précédente'!C20,1))/MROUND('Semaine Précédente'!C20,1)*100)</f>
        <v>-24.806201550387598</v>
      </c>
      <c r="D21" s="7">
        <f>((MROUND(D20,1)-MROUND('Semaine Précédente'!D20,1))/MROUND('Semaine Précédente'!D20,1)*100)</f>
        <v>-4.8223350253807107</v>
      </c>
      <c r="E21" s="7">
        <f>((MROUND(E20,1)-MROUND('Semaine Précédente'!E20,1))/MROUND('Semaine Précédente'!E20,1)*100)</f>
        <v>13.621262458471762</v>
      </c>
      <c r="F21" s="7">
        <f>((MROUND(F20,1)-MROUND('Semaine Précédente'!F20,1))/MROUND('Semaine Précédente'!F20,1)*100)</f>
        <v>-0.55555555555555558</v>
      </c>
      <c r="G21" s="7">
        <f>((MROUND(G20,1)-MROUND('Semaine Précédente'!G20,1))/MROUND('Semaine Précédente'!G20,1)*100)</f>
        <v>0</v>
      </c>
      <c r="H21" s="7">
        <f>((MROUND(H20,1)-MROUND('Semaine Précédente'!H20,1))/MROUND('Semaine Précédente'!H20,1)*100)</f>
        <v>0.89285714285714279</v>
      </c>
    </row>
    <row r="22" spans="1:9" s="19" customFormat="1" ht="18.75" thickBot="1" x14ac:dyDescent="0.45">
      <c r="A22" s="83" t="s">
        <v>16</v>
      </c>
      <c r="B22" s="29" t="s">
        <v>8</v>
      </c>
      <c r="C22" s="30">
        <f>'MARCHE DANTOKPA'!I11</f>
        <v>136.79970017392853</v>
      </c>
      <c r="D22" s="30">
        <f>'MARCHE OUANDO'!I11</f>
        <v>190.54077574813559</v>
      </c>
      <c r="E22" s="30">
        <f>'MARCHE ARZEKE'!I11</f>
        <v>250.501002004008</v>
      </c>
      <c r="F22" s="30">
        <f>'MARCHE ST KOUAGOU'!I11</f>
        <v>156.98923166953077</v>
      </c>
      <c r="G22" s="30">
        <f>'MARCHE BOHICON'!I11</f>
        <v>102.24948875255625</v>
      </c>
      <c r="H22" s="30">
        <f>'MARCHE LOKOSSA'!I11</f>
        <v>151.09363430428559</v>
      </c>
    </row>
    <row r="23" spans="1:9" ht="18.75" thickBot="1" x14ac:dyDescent="0.45">
      <c r="A23" s="83"/>
      <c r="B23" s="6" t="s">
        <v>9</v>
      </c>
      <c r="C23" s="7">
        <f>((MROUND(C22,1)-MROUND('Semaine Précédente'!C22,1))/MROUND('Semaine Précédente'!C22,1)*100)</f>
        <v>-22.598870056497177</v>
      </c>
      <c r="D23" s="7">
        <f>((MROUND(D22,1)-MROUND('Semaine Précédente'!D22,1))/MROUND('Semaine Précédente'!D22,1)*100)</f>
        <v>-1.0362694300518136</v>
      </c>
      <c r="E23" s="7">
        <f>((MROUND(E22,1)-MROUND('Semaine Précédente'!E22,1))/MROUND('Semaine Précédente'!E22,1)*100)</f>
        <v>-5.6390977443609023</v>
      </c>
      <c r="F23" s="7">
        <f>((MROUND(F22,1)-MROUND('Semaine Précédente'!F22,1))/MROUND('Semaine Précédente'!F22,1)*100)</f>
        <v>-1.257861635220126</v>
      </c>
      <c r="G23" s="7">
        <f>((MROUND(G22,1)-MROUND('Semaine Précédente'!G22,1))/MROUND('Semaine Précédente'!G22,1)*100)</f>
        <v>-2.8571428571428572</v>
      </c>
      <c r="H23" s="7">
        <f>((MROUND(H22,1)-MROUND('Semaine Précédente'!H22,1))/MROUND('Semaine Précédente'!H22,1)*100)</f>
        <v>-28.436018957345972</v>
      </c>
    </row>
    <row r="24" spans="1:9" s="19" customFormat="1" ht="18.75" thickBot="1" x14ac:dyDescent="0.45">
      <c r="A24" s="83" t="s">
        <v>17</v>
      </c>
      <c r="B24" s="29" t="s">
        <v>8</v>
      </c>
      <c r="C24" s="30">
        <f>'MARCHE DANTOKPA'!I12</f>
        <v>764.39177821666306</v>
      </c>
      <c r="D24" s="30">
        <f>'MARCHE OUANDO'!I12</f>
        <v>859.78382142521298</v>
      </c>
      <c r="E24" s="30">
        <f>'MARCHE ARZEKE'!I12</f>
        <v>509.59584723552842</v>
      </c>
      <c r="F24" s="30">
        <f>'MARCHE ST KOUAGOU'!I12</f>
        <v>505.05050505050508</v>
      </c>
      <c r="G24" s="30">
        <f>'MARCHE BOHICON'!I12</f>
        <v>654.48678492156751</v>
      </c>
      <c r="H24" s="30">
        <f>'MARCHE LOKOSSA'!I12</f>
        <v>709.21985815602829</v>
      </c>
    </row>
    <row r="25" spans="1:9" ht="18.75" thickBot="1" x14ac:dyDescent="0.45">
      <c r="A25" s="83"/>
      <c r="B25" s="6" t="s">
        <v>9</v>
      </c>
      <c r="C25" s="7">
        <f>((MROUND(C24,1)-MROUND('Semaine Précédente'!C24,1))/MROUND('Semaine Précédente'!C24,1)*100)</f>
        <v>-2.3017902813299234</v>
      </c>
      <c r="D25" s="7">
        <f>((MROUND(D24,1)-MROUND('Semaine Précédente'!D24,1))/MROUND('Semaine Précédente'!D24,1)*100)</f>
        <v>0.58479532163742687</v>
      </c>
      <c r="E25" s="7">
        <f>((MROUND(E24,1)-MROUND('Semaine Précédente'!E24,1))/MROUND('Semaine Précédente'!E24,1)*100)</f>
        <v>-3.9548022598870061</v>
      </c>
      <c r="F25" s="7">
        <f>((MROUND(F24,1)-MROUND('Semaine Précédente'!F24,1))/MROUND('Semaine Précédente'!F24,1)*100)</f>
        <v>0</v>
      </c>
      <c r="G25" s="7">
        <f>((MROUND(G24,1)-MROUND('Semaine Précédente'!G24,1))/MROUND('Semaine Précédente'!G24,1)*100)</f>
        <v>1.0819165378670788</v>
      </c>
      <c r="H25" s="7">
        <f>((MROUND(H24,1)-MROUND('Semaine Précédente'!H24,1))/MROUND('Semaine Précédente'!H24,1)*100)</f>
        <v>0</v>
      </c>
      <c r="I25" s="41"/>
    </row>
    <row r="26" spans="1:9" s="19" customFormat="1" ht="18.75" thickBot="1" x14ac:dyDescent="0.45">
      <c r="A26" s="83" t="s">
        <v>18</v>
      </c>
      <c r="B26" s="29" t="s">
        <v>8</v>
      </c>
      <c r="C26" s="30">
        <f>'MARCHE DANTOKPA'!I13</f>
        <v>782.78082638001467</v>
      </c>
      <c r="D26" s="30">
        <f>'MARCHE OUANDO'!I13</f>
        <v>632.94386823798584</v>
      </c>
      <c r="E26" s="30">
        <f>'MARCHE ARZEKE'!I13</f>
        <v>618.92127022387547</v>
      </c>
      <c r="F26" s="30">
        <f>'MARCHE ST KOUAGOU'!I13</f>
        <v>840.33613445378148</v>
      </c>
      <c r="G26" s="30">
        <f>'MARCHE BOHICON'!I13</f>
        <v>612.34039887293636</v>
      </c>
      <c r="H26" s="30">
        <f>'MARCHE LOKOSSA'!I13</f>
        <v>424.1275183891089</v>
      </c>
    </row>
    <row r="27" spans="1:9" ht="18.75" thickBot="1" x14ac:dyDescent="0.45">
      <c r="A27" s="83"/>
      <c r="B27" s="6" t="s">
        <v>9</v>
      </c>
      <c r="C27" s="7">
        <f>((MROUND(C26,1)-MROUND('Semaine Précédente'!C26,1))/MROUND('Semaine Précédente'!C26,1)*100)</f>
        <v>-1.0113780025284451</v>
      </c>
      <c r="D27" s="7">
        <f>((MROUND(D26,1)-MROUND('Semaine Précédente'!D26,1))/MROUND('Semaine Précédente'!D26,1)*100)</f>
        <v>3.9408866995073892</v>
      </c>
      <c r="E27" s="7">
        <f>((MROUND(E26,1)-MROUND('Semaine Précédente'!E26,1))/MROUND('Semaine Précédente'!E26,1)*100)</f>
        <v>0.48701298701298701</v>
      </c>
      <c r="F27" s="7">
        <f>((MROUND(F26,1)-MROUND('Semaine Précédente'!F26,1))/MROUND('Semaine Précédente'!F26,1)*100)</f>
        <v>83.406113537117903</v>
      </c>
      <c r="G27" s="7">
        <f>((MROUND(G26,1)-MROUND('Semaine Précédente'!G26,1))/MROUND('Semaine Précédente'!G26,1)*100)</f>
        <v>3.2040472175379429</v>
      </c>
      <c r="H27" s="7">
        <f>((MROUND(H26,1)-MROUND('Semaine Précédente'!H26,1))/MROUND('Semaine Précédente'!H26,1)*100)</f>
        <v>7.6142131979695442</v>
      </c>
    </row>
    <row r="28" spans="1:9" ht="18.75" thickBot="1" x14ac:dyDescent="0.45">
      <c r="A28" s="83" t="s">
        <v>19</v>
      </c>
      <c r="B28" s="4" t="s">
        <v>8</v>
      </c>
      <c r="C28" s="5">
        <f>'MARCHE DANTOKPA'!I14</f>
        <v>1100</v>
      </c>
      <c r="D28" s="5">
        <f>'MARCHE OUANDO'!I14</f>
        <v>1200</v>
      </c>
      <c r="E28" s="5">
        <f>'MARCHE ARZEKE'!I14</f>
        <v>1000</v>
      </c>
      <c r="F28" s="5">
        <f>'MARCHE ST KOUAGOU'!I14</f>
        <v>1000</v>
      </c>
      <c r="G28" s="5">
        <f>'MARCHE BOHICON'!I14</f>
        <v>800</v>
      </c>
      <c r="H28" s="5">
        <f>'MARCHE LOKOSSA'!I14</f>
        <v>866.66666666666663</v>
      </c>
    </row>
    <row r="29" spans="1:9" ht="18.75" thickBot="1" x14ac:dyDescent="0.45">
      <c r="A29" s="83"/>
      <c r="B29" s="6" t="s">
        <v>9</v>
      </c>
      <c r="C29" s="7">
        <f>((MROUND(C28,1)-MROUND('Semaine Précédente'!C28,1))/MROUND('Semaine Précédente'!C28,1)*100)</f>
        <v>0</v>
      </c>
      <c r="D29" s="7">
        <f>((MROUND(D28,1)-MROUND('Semaine Précédente'!D28,1))/MROUND('Semaine Précédente'!D28,1)*100)</f>
        <v>0</v>
      </c>
      <c r="E29" s="7">
        <f>((MROUND(E28,1)-MROUND('Semaine Précédente'!E28,1))/MROUND('Semaine Précédente'!E28,1)*100)</f>
        <v>0</v>
      </c>
      <c r="F29" s="7">
        <f>((MROUND(F28,1)-MROUND('Semaine Précédente'!F28,1))/MROUND('Semaine Précédente'!F28,1)*100)</f>
        <v>0</v>
      </c>
      <c r="G29" s="7">
        <f>((MROUND(G28,1)-MROUND('Semaine Précédente'!G28,1))/MROUND('Semaine Précédente'!G28,1)*100)</f>
        <v>0</v>
      </c>
      <c r="H29" s="7">
        <f>((MROUND(H28,1)-MROUND('Semaine Précédente'!H28,1))/MROUND('Semaine Précédente'!H28,1)*100)</f>
        <v>0</v>
      </c>
    </row>
    <row r="30" spans="1:9" ht="18.75" thickBot="1" x14ac:dyDescent="0.45">
      <c r="A30" s="83" t="s">
        <v>59</v>
      </c>
      <c r="B30" s="4" t="s">
        <v>8</v>
      </c>
      <c r="C30" s="5">
        <f>'MARCHE DANTOKPA'!I15</f>
        <v>700</v>
      </c>
      <c r="D30" s="5">
        <f>'MARCHE OUANDO'!I15</f>
        <v>500</v>
      </c>
      <c r="E30" s="5">
        <f>'MARCHE ARZEKE'!I15</f>
        <v>900</v>
      </c>
      <c r="F30" s="5">
        <f>'MARCHE ST KOUAGOU'!I15</f>
        <v>900</v>
      </c>
      <c r="G30" s="5">
        <f>'MARCHE BOHICON'!I15</f>
        <v>550</v>
      </c>
      <c r="H30" s="5">
        <f>'MARCHE LOKOSSA'!I15</f>
        <v>600</v>
      </c>
    </row>
    <row r="31" spans="1:9" ht="18.75" thickBot="1" x14ac:dyDescent="0.45">
      <c r="A31" s="83"/>
      <c r="B31" s="6" t="s">
        <v>9</v>
      </c>
      <c r="C31" s="7">
        <f>((MROUND(C30,1)-MROUND('Semaine Précédente'!C30,1))/MROUND('Semaine Précédente'!C30,1)*100)</f>
        <v>0</v>
      </c>
      <c r="D31" s="7">
        <f>((MROUND(D30,1)-MROUND('Semaine Précédente'!D30,1))/MROUND('Semaine Précédente'!D30,1)*100)</f>
        <v>0</v>
      </c>
      <c r="E31" s="7">
        <f>((MROUND(E30,1)-MROUND('Semaine Précédente'!E30,1))/MROUND('Semaine Précédente'!E30,1)*100)</f>
        <v>1.9252548131370328</v>
      </c>
      <c r="F31" s="7">
        <f>((MROUND(F30,1)-MROUND('Semaine Précédente'!F30,1))/MROUND('Semaine Précédente'!F30,1)*100)</f>
        <v>0</v>
      </c>
      <c r="G31" s="7">
        <f>((MROUND(G30,1)-MROUND('Semaine Précédente'!G30,1))/MROUND('Semaine Précédente'!G30,1)*100)</f>
        <v>0</v>
      </c>
      <c r="H31" s="7">
        <f>((MROUND(H30,1)-MROUND('Semaine Précédente'!H30,1))/MROUND('Semaine Précédente'!H30,1)*100)</f>
        <v>0</v>
      </c>
    </row>
    <row r="32" spans="1:9" ht="18.75" thickBot="1" x14ac:dyDescent="0.45">
      <c r="A32" s="83" t="s">
        <v>21</v>
      </c>
      <c r="B32" s="4" t="s">
        <v>8</v>
      </c>
      <c r="C32" s="5">
        <f>'MARCHE DANTOKPA'!I16</f>
        <v>600</v>
      </c>
      <c r="D32" s="5">
        <f>'MARCHE OUANDO'!I16</f>
        <v>600</v>
      </c>
      <c r="E32" s="5">
        <f>'MARCHE ARZEKE'!I16</f>
        <v>633.33333333333337</v>
      </c>
      <c r="F32" s="5">
        <f>'MARCHE ST KOUAGOU'!I16</f>
        <v>700</v>
      </c>
      <c r="G32" s="5">
        <f>'MARCHE BOHICON'!I16</f>
        <v>600</v>
      </c>
      <c r="H32" s="5">
        <f>'MARCHE LOKOSSA'!I16</f>
        <v>641.66666666666663</v>
      </c>
    </row>
    <row r="33" spans="1:8" ht="18.75" thickBot="1" x14ac:dyDescent="0.45">
      <c r="A33" s="83"/>
      <c r="B33" s="6" t="s">
        <v>9</v>
      </c>
      <c r="C33" s="7">
        <f>((MROUND(C32,1)-MROUND('Semaine Précédente'!C32,1))/MROUND('Semaine Précédente'!C32,1)*100)</f>
        <v>0</v>
      </c>
      <c r="D33" s="7">
        <f>((MROUND(D32,1)-MROUND('Semaine Précédente'!D32,1))/MROUND('Semaine Précédente'!D32,1)*100)</f>
        <v>0</v>
      </c>
      <c r="E33" s="7">
        <f>((MROUND(E32,1)-MROUND('Semaine Précédente'!E32,1))/MROUND('Semaine Précédente'!E32,1)*100)</f>
        <v>-2.6153846153846154</v>
      </c>
      <c r="F33" s="7">
        <f>((MROUND(F32,1)-MROUND('Semaine Précédente'!F32,1))/MROUND('Semaine Précédente'!F32,1)*100)</f>
        <v>0</v>
      </c>
      <c r="G33" s="7">
        <f>((MROUND(G32,1)-MROUND('Semaine Précédente'!G32,1))/MROUND('Semaine Précédente'!G32,1)*100)</f>
        <v>0</v>
      </c>
      <c r="H33" s="7">
        <f>((MROUND(H32,1)-MROUND('Semaine Précédente'!H32,1))/MROUND('Semaine Précédente'!H32,1)*100)</f>
        <v>1.4218009478672986</v>
      </c>
    </row>
    <row r="34" spans="1:8" ht="18.75" thickBot="1" x14ac:dyDescent="0.45">
      <c r="A34" s="83" t="s">
        <v>22</v>
      </c>
      <c r="B34" s="4" t="s">
        <v>8</v>
      </c>
      <c r="C34" s="5">
        <f>'MARCHE DANTOKPA'!I17</f>
        <v>450</v>
      </c>
      <c r="D34" s="5">
        <f>'MARCHE OUANDO'!I17</f>
        <v>375</v>
      </c>
      <c r="E34" s="5">
        <f>'MARCHE ARZEKE'!I17</f>
        <v>400</v>
      </c>
      <c r="F34" s="5">
        <f>'MARCHE ST KOUAGOU'!I17</f>
        <v>450</v>
      </c>
      <c r="G34" s="5">
        <f>'MARCHE BOHICON'!I17</f>
        <v>400</v>
      </c>
      <c r="H34" s="5">
        <f>'MARCHE LOKOSSA'!I17</f>
        <v>500</v>
      </c>
    </row>
    <row r="35" spans="1:8" ht="18.75" thickBot="1" x14ac:dyDescent="0.45">
      <c r="A35" s="83"/>
      <c r="B35" s="6" t="s">
        <v>9</v>
      </c>
      <c r="C35" s="7">
        <f>((MROUND(C34,1)-MROUND('Semaine Précédente'!C34,1))/MROUND('Semaine Précédente'!C34,1)*100)</f>
        <v>0</v>
      </c>
      <c r="D35" s="7">
        <f>((MROUND(D34,1)-MROUND('Semaine Précédente'!D34,1))/MROUND('Semaine Précédente'!D34,1)*100)</f>
        <v>0</v>
      </c>
      <c r="E35" s="7">
        <f>((MROUND(E34,1)-MROUND('Semaine Précédente'!E34,1))/MROUND('Semaine Précédente'!E34,1)*100)</f>
        <v>0</v>
      </c>
      <c r="F35" s="7">
        <f>((MROUND(F34,1)-MROUND('Semaine Précédente'!F34,1))/MROUND('Semaine Précédente'!F34,1)*100)</f>
        <v>0</v>
      </c>
      <c r="G35" s="7">
        <f>((MROUND(G34,1)-MROUND('Semaine Précédente'!G34,1))/MROUND('Semaine Précédente'!G34,1)*100)</f>
        <v>0</v>
      </c>
      <c r="H35" s="7">
        <f>((MROUND(H34,1)-MROUND('Semaine Précédente'!H34,1))/MROUND('Semaine Précédente'!H34,1)*100)</f>
        <v>17.647058823529413</v>
      </c>
    </row>
    <row r="36" spans="1:8" ht="18.75" thickBot="1" x14ac:dyDescent="0.45">
      <c r="A36" s="83" t="s">
        <v>23</v>
      </c>
      <c r="B36" s="4" t="s">
        <v>8</v>
      </c>
      <c r="C36" s="5">
        <f>'MARCHE DANTOKPA'!I18</f>
        <v>3500</v>
      </c>
      <c r="D36" s="5">
        <f>'MARCHE OUANDO'!I18</f>
        <v>3300</v>
      </c>
      <c r="E36" s="5">
        <f>'MARCHE ARZEKE'!I18</f>
        <v>3500</v>
      </c>
      <c r="F36" s="5">
        <f>'MARCHE ST KOUAGOU'!I18</f>
        <v>3270</v>
      </c>
      <c r="G36" s="5">
        <f>'MARCHE BOHICON'!I18</f>
        <v>3270</v>
      </c>
      <c r="H36" s="5">
        <f>'MARCHE LOKOSSA'!I18</f>
        <v>3300</v>
      </c>
    </row>
    <row r="37" spans="1:8" ht="18.75" thickBot="1" x14ac:dyDescent="0.45">
      <c r="A37" s="83"/>
      <c r="B37" s="6" t="s">
        <v>9</v>
      </c>
      <c r="C37" s="7">
        <f>((MROUND(C36,1)-MROUND('Semaine Précédente'!C36,1))/MROUND('Semaine Précédente'!C36,1)*100)</f>
        <v>0</v>
      </c>
      <c r="D37" s="7">
        <f>((MROUND(D36,1)-MROUND('Semaine Précédente'!D36,1))/MROUND('Semaine Précédente'!D36,1)*100)</f>
        <v>0</v>
      </c>
      <c r="E37" s="7">
        <f>((MROUND(E36,1)-MROUND('Semaine Précédente'!E36,1))/MROUND('Semaine Précédente'!E36,1)*100)</f>
        <v>0</v>
      </c>
      <c r="F37" s="7">
        <f>((MROUND(F36,1)-MROUND('Semaine Précédente'!F36,1))/MROUND('Semaine Précédente'!F36,1)*100)</f>
        <v>0</v>
      </c>
      <c r="G37" s="7">
        <f>((MROUND(G36,1)-MROUND('Semaine Précédente'!G36,1))/MROUND('Semaine Précédente'!G36,1)*100)</f>
        <v>0</v>
      </c>
      <c r="H37" s="7">
        <f>((MROUND(H36,1)-MROUND('Semaine Précédente'!H36,1))/MROUND('Semaine Précédente'!H36,1)*100)</f>
        <v>0</v>
      </c>
    </row>
    <row r="38" spans="1:8" ht="18.75" thickBot="1" x14ac:dyDescent="0.45">
      <c r="A38" s="83" t="s">
        <v>60</v>
      </c>
      <c r="B38" s="4" t="s">
        <v>8</v>
      </c>
      <c r="C38" s="5">
        <f>'MARCHE DANTOKPA'!I19</f>
        <v>6850</v>
      </c>
      <c r="D38" s="5">
        <f>'MARCHE OUANDO'!I19</f>
        <v>6850</v>
      </c>
      <c r="E38" s="5">
        <f>'MARCHE ARZEKE'!I19</f>
        <v>7000</v>
      </c>
      <c r="F38" s="5">
        <f>'MARCHE ST KOUAGOU'!I19</f>
        <v>6815</v>
      </c>
      <c r="G38" s="5">
        <f>'MARCHE BOHICON'!I19</f>
        <v>6815</v>
      </c>
      <c r="H38" s="5">
        <f>'MARCHE LOKOSSA'!I19</f>
        <v>6850</v>
      </c>
    </row>
    <row r="39" spans="1:8" ht="18.75" thickBot="1" x14ac:dyDescent="0.45">
      <c r="A39" s="83"/>
      <c r="B39" s="6" t="s">
        <v>9</v>
      </c>
      <c r="C39" s="7">
        <f>((MROUND(C38,1)-MROUND('Semaine Précédente'!C38,1))/MROUND('Semaine Précédente'!C38,1)*100)</f>
        <v>0</v>
      </c>
      <c r="D39" s="7">
        <f>((MROUND(D38,1)-MROUND('Semaine Précédente'!D38,1))/MROUND('Semaine Précédente'!D38,1)*100)</f>
        <v>0</v>
      </c>
      <c r="E39" s="7">
        <f>((MROUND(E38,1)-MROUND('Semaine Précédente'!E38,1))/MROUND('Semaine Précédente'!E38,1)*100)</f>
        <v>0</v>
      </c>
      <c r="F39" s="7">
        <f>((MROUND(F38,1)-MROUND('Semaine Précédente'!F38,1))/MROUND('Semaine Précédente'!F38,1)*100)</f>
        <v>0</v>
      </c>
      <c r="G39" s="7">
        <f>((MROUND(G38,1)-MROUND('Semaine Précédente'!G38,1))/MROUND('Semaine Précédente'!G38,1)*100)</f>
        <v>0</v>
      </c>
      <c r="H39" s="7">
        <f>((MROUND(H38,1)-MROUND('Semaine Précédente'!H38,1))/MROUND('Semaine Précédente'!H38,1)*100)</f>
        <v>0</v>
      </c>
    </row>
    <row r="40" spans="1:8" ht="18.75" thickBot="1" x14ac:dyDescent="0.45">
      <c r="A40" s="83" t="s">
        <v>53</v>
      </c>
      <c r="B40" s="4" t="s">
        <v>8</v>
      </c>
      <c r="C40" s="5">
        <f>'MARCHE DANTOKPA'!I20</f>
        <v>1300</v>
      </c>
      <c r="D40" s="5">
        <f>'MARCHE OUANDO'!I20</f>
        <v>1233.3333333333333</v>
      </c>
      <c r="E40" s="5">
        <f>'MARCHE ARZEKE'!I20</f>
        <v>1200</v>
      </c>
      <c r="F40" s="5">
        <f>'MARCHE ST KOUAGOU'!I20</f>
        <v>1200</v>
      </c>
      <c r="G40" s="5">
        <f>'MARCHE BOHICON'!I20</f>
        <v>1200</v>
      </c>
      <c r="H40" s="5">
        <f>'MARCHE LOKOSSA'!I20</f>
        <v>1233.3333333333333</v>
      </c>
    </row>
    <row r="41" spans="1:8" ht="18.75" thickBot="1" x14ac:dyDescent="0.45">
      <c r="A41" s="83"/>
      <c r="B41" s="6" t="s">
        <v>9</v>
      </c>
      <c r="C41" s="7">
        <f>((MROUND(C40,1)-MROUND('Semaine Précédente'!C40,1))/MROUND('Semaine Précédente'!C40,1)*100)</f>
        <v>0</v>
      </c>
      <c r="D41" s="7">
        <f>((MROUND(D40,1)-MROUND('Semaine Précédente'!D40,1))/MROUND('Semaine Précédente'!D40,1)*100)</f>
        <v>0</v>
      </c>
      <c r="E41" s="7">
        <f>((MROUND(E40,1)-MROUND('Semaine Précédente'!E40,1))/MROUND('Semaine Précédente'!E40,1)*100)</f>
        <v>0</v>
      </c>
      <c r="F41" s="7">
        <f>((MROUND(F40,1)-MROUND('Semaine Précédente'!F40,1))/MROUND('Semaine Précédente'!F40,1)*100)</f>
        <v>0</v>
      </c>
      <c r="G41" s="7">
        <f>((MROUND(G40,1)-MROUND('Semaine Précédente'!G40,1))/MROUND('Semaine Précédente'!G40,1)*100)</f>
        <v>0</v>
      </c>
      <c r="H41" s="7">
        <f>((MROUND(H40,1)-MROUND('Semaine Précédente'!H40,1))/MROUND('Semaine Précédente'!H40,1)*100)</f>
        <v>2.75</v>
      </c>
    </row>
    <row r="42" spans="1:8" ht="18.75" thickBot="1" x14ac:dyDescent="0.45">
      <c r="A42" s="83" t="s">
        <v>25</v>
      </c>
      <c r="B42" s="4" t="s">
        <v>8</v>
      </c>
      <c r="C42" s="5">
        <f>'MARCHE DANTOKPA'!I21</f>
        <v>3000</v>
      </c>
      <c r="D42" s="5">
        <f>'MARCHE OUANDO'!I21</f>
        <v>2800</v>
      </c>
      <c r="E42" s="5">
        <f>'MARCHE ARZEKE'!I21</f>
        <v>2000</v>
      </c>
      <c r="F42" s="5">
        <f>'MARCHE ST KOUAGOU'!I21</f>
        <v>1800</v>
      </c>
      <c r="G42" s="5">
        <f>'MARCHE BOHICON'!I21</f>
        <v>2400</v>
      </c>
      <c r="H42" s="5">
        <f>'MARCHE LOKOSSA'!I21</f>
        <v>2500</v>
      </c>
    </row>
    <row r="43" spans="1:8" ht="18.75" thickBot="1" x14ac:dyDescent="0.45">
      <c r="A43" s="83"/>
      <c r="B43" s="6" t="s">
        <v>9</v>
      </c>
      <c r="C43" s="7">
        <f>((MROUND(C42,1)-MROUND('Semaine Précédente'!C42,1))/MROUND('Semaine Précédente'!C42,1)*100)</f>
        <v>0</v>
      </c>
      <c r="D43" s="7">
        <f>((MROUND(D42,1)-MROUND('Semaine Précédente'!D42,1))/MROUND('Semaine Précédente'!D42,1)*100)</f>
        <v>0</v>
      </c>
      <c r="E43" s="7">
        <f>((MROUND(E42,1)-MROUND('Semaine Précédente'!E42,1))/MROUND('Semaine Précédente'!E42,1)*100)</f>
        <v>0</v>
      </c>
      <c r="F43" s="7">
        <f>((MROUND(F42,1)-MROUND('Semaine Précédente'!F42,1))/MROUND('Semaine Précédente'!F42,1)*100)</f>
        <v>0</v>
      </c>
      <c r="G43" s="7">
        <f>((MROUND(G42,1)-MROUND('Semaine Précédente'!G42,1))/MROUND('Semaine Précédente'!G42,1)*100)</f>
        <v>0</v>
      </c>
      <c r="H43" s="7">
        <f>((MROUND(H42,1)-MROUND('Semaine Précédente'!H42,1))/MROUND('Semaine Précédente'!H42,1)*100)</f>
        <v>0</v>
      </c>
    </row>
    <row r="44" spans="1:8" ht="18.75" thickBot="1" x14ac:dyDescent="0.45">
      <c r="A44" s="83" t="s">
        <v>26</v>
      </c>
      <c r="B44" s="4" t="s">
        <v>8</v>
      </c>
      <c r="C44" s="5">
        <f>'MARCHE DANTOKPA'!I22</f>
        <v>3000</v>
      </c>
      <c r="D44" s="5">
        <f>'MARCHE OUANDO'!I22</f>
        <v>2800</v>
      </c>
      <c r="E44" s="5">
        <f>'MARCHE ARZEKE'!I22</f>
        <v>2500</v>
      </c>
      <c r="F44" s="5">
        <f>'MARCHE ST KOUAGOU'!I22</f>
        <v>2000</v>
      </c>
      <c r="G44" s="5">
        <f>'MARCHE BOHICON'!I22</f>
        <v>3000</v>
      </c>
      <c r="H44" s="5">
        <f>'MARCHE LOKOSSA'!I22</f>
        <v>2500</v>
      </c>
    </row>
    <row r="45" spans="1:8" ht="18.75" thickBot="1" x14ac:dyDescent="0.45">
      <c r="A45" s="83"/>
      <c r="B45" s="6" t="s">
        <v>9</v>
      </c>
      <c r="C45" s="7">
        <f>((MROUND(C44,1)-MROUND('Semaine Précédente'!C44,1))/MROUND('Semaine Précédente'!C44,1)*100)</f>
        <v>0</v>
      </c>
      <c r="D45" s="7">
        <f>((MROUND(D44,1)-MROUND('Semaine Précédente'!D44,1))/MROUND('Semaine Précédente'!D44,1)*100)</f>
        <v>0</v>
      </c>
      <c r="E45" s="7">
        <f>((MROUND(E44,1)-MROUND('Semaine Précédente'!E44,1))/MROUND('Semaine Précédente'!E44,1)*100)</f>
        <v>0</v>
      </c>
      <c r="F45" s="7">
        <f>((MROUND(F44,1)-MROUND('Semaine Précédente'!F44,1))/MROUND('Semaine Précédente'!F44,1)*100)</f>
        <v>0</v>
      </c>
      <c r="G45" s="7">
        <f>((MROUND(G44,1)-MROUND('Semaine Précédente'!G44,1))/MROUND('Semaine Précédente'!G44,1)*100)</f>
        <v>0</v>
      </c>
      <c r="H45" s="7">
        <f>((MROUND(H44,1)-MROUND('Semaine Précédente'!H44,1))/MROUND('Semaine Précédente'!H44,1)*100)</f>
        <v>0</v>
      </c>
    </row>
    <row r="46" spans="1:8" ht="18.75" thickBot="1" x14ac:dyDescent="0.45">
      <c r="A46" s="83" t="s">
        <v>65</v>
      </c>
      <c r="B46" s="4" t="s">
        <v>8</v>
      </c>
      <c r="C46" s="5">
        <f>'MARCHE DANTOKPA'!I23</f>
        <v>5200</v>
      </c>
      <c r="D46" s="5">
        <f>'MARCHE OUANDO'!I23</f>
        <v>5433.333333333333</v>
      </c>
      <c r="E46" s="5">
        <f>'MARCHE ARZEKE'!I23</f>
        <v>5500</v>
      </c>
      <c r="F46" s="5">
        <f>'MARCHE ST KOUAGOU'!I23</f>
        <v>6000</v>
      </c>
      <c r="G46" s="5">
        <f>'MARCHE BOHICON'!I23</f>
        <v>5500</v>
      </c>
      <c r="H46" s="5">
        <f>'MARCHE LOKOSSA'!I23</f>
        <v>5166.666666666667</v>
      </c>
    </row>
    <row r="47" spans="1:8" ht="18.75" thickBot="1" x14ac:dyDescent="0.45">
      <c r="A47" s="83"/>
      <c r="B47" s="6" t="s">
        <v>9</v>
      </c>
      <c r="C47" s="7">
        <f>((MROUND(C46,1)-MROUND('Semaine Précédente'!C46,1))/MROUND('Semaine Précédente'!C46,1)*100)</f>
        <v>0</v>
      </c>
      <c r="D47" s="7">
        <f>((MROUND(D46,1)-MROUND('Semaine Précédente'!D46,1))/MROUND('Semaine Précédente'!D46,1)*100)</f>
        <v>0</v>
      </c>
      <c r="E47" s="7">
        <f>((MROUND(E46,1)-MROUND('Semaine Précédente'!E46,1))/MROUND('Semaine Précédente'!E46,1)*100)</f>
        <v>0</v>
      </c>
      <c r="F47" s="7">
        <f>((MROUND(F46,1)-MROUND('Semaine Précédente'!F46,1))/MROUND('Semaine Précédente'!F46,1)*100)</f>
        <v>0</v>
      </c>
      <c r="G47" s="7">
        <f>((MROUND(G46,1)-MROUND('Semaine Précédente'!G46,1))/MROUND('Semaine Précédente'!G46,1)*100)</f>
        <v>0</v>
      </c>
      <c r="H47" s="7">
        <f>((MROUND(H46,1)-MROUND('Semaine Précédente'!H46,1))/MROUND('Semaine Précédente'!H46,1)*100)</f>
        <v>-0.63461538461538458</v>
      </c>
    </row>
    <row r="48" spans="1:8" ht="18.75" thickBot="1" x14ac:dyDescent="0.45">
      <c r="A48" s="83" t="s">
        <v>69</v>
      </c>
      <c r="B48" s="4" t="s">
        <v>8</v>
      </c>
      <c r="C48" s="5">
        <f>'MARCHE DANTOKPA'!I24</f>
        <v>1000</v>
      </c>
      <c r="D48" s="5">
        <f>'MARCHE OUANDO'!I24</f>
        <v>1000</v>
      </c>
      <c r="E48" s="5">
        <f>'MARCHE ARZEKE'!I24</f>
        <v>1000</v>
      </c>
      <c r="F48" s="5">
        <f>'MARCHE ST KOUAGOU'!I24</f>
        <v>1000</v>
      </c>
      <c r="G48" s="5">
        <f>'MARCHE BOHICON'!I24</f>
        <v>1000</v>
      </c>
      <c r="H48" s="5">
        <f>'MARCHE LOKOSSA'!I24</f>
        <v>975</v>
      </c>
    </row>
    <row r="49" spans="1:8" ht="18.75" thickBot="1" x14ac:dyDescent="0.45">
      <c r="A49" s="83"/>
      <c r="B49" s="6" t="s">
        <v>9</v>
      </c>
      <c r="C49" s="7">
        <f>((MROUND(C48,1)-MROUND('Semaine Précédente'!C48,1))/MROUND('Semaine Précédente'!C48,1)*100)</f>
        <v>0</v>
      </c>
      <c r="D49" s="7">
        <f>((MROUND(D48,1)-MROUND('Semaine Précédente'!D48,1))/MROUND('Semaine Précédente'!D48,1)*100)</f>
        <v>0</v>
      </c>
      <c r="E49" s="7">
        <f>((MROUND(E48,1)-MROUND('Semaine Précédente'!E48,1))/MROUND('Semaine Précédente'!E48,1)*100)</f>
        <v>0</v>
      </c>
      <c r="F49" s="7">
        <f>((MROUND(F48,1)-MROUND('Semaine Précédente'!F48,1))/MROUND('Semaine Précédente'!F48,1)*100)</f>
        <v>0</v>
      </c>
      <c r="G49" s="7">
        <f>((MROUND(G48,1)-MROUND('Semaine Précédente'!G48,1))/MROUND('Semaine Précédente'!G48,1)*100)</f>
        <v>0</v>
      </c>
      <c r="H49" s="7">
        <f>((MROUND(H48,1)-MROUND('Semaine Précédente'!H48,1))/MROUND('Semaine Précédente'!H48,1)*100)</f>
        <v>-2.5</v>
      </c>
    </row>
    <row r="50" spans="1:8" s="35" customFormat="1" ht="18.75" thickBot="1" x14ac:dyDescent="0.45">
      <c r="A50" s="83" t="s">
        <v>67</v>
      </c>
      <c r="B50" s="34" t="s">
        <v>8</v>
      </c>
      <c r="C50" s="5">
        <f>'MARCHE DANTOKPA'!I25</f>
        <v>950</v>
      </c>
      <c r="D50" s="5">
        <f>'MARCHE OUANDO'!I25</f>
        <v>1000</v>
      </c>
      <c r="E50" s="5">
        <f>'MARCHE ARZEKE'!I25</f>
        <v>1000</v>
      </c>
      <c r="F50" s="5">
        <f>'MARCHE ST KOUAGOU'!I25</f>
        <v>900</v>
      </c>
      <c r="G50" s="5">
        <f>'MARCHE BOHICON'!I25</f>
        <v>1000</v>
      </c>
      <c r="H50" s="5">
        <f>'MARCHE LOKOSSA'!I25</f>
        <v>958.33333333333337</v>
      </c>
    </row>
    <row r="51" spans="1:8" s="35" customFormat="1" ht="18.75" thickBot="1" x14ac:dyDescent="0.45">
      <c r="A51" s="83"/>
      <c r="B51" s="6" t="s">
        <v>9</v>
      </c>
      <c r="C51" s="7">
        <f>((MROUND(C50,1)-MROUND('Semaine Précédente'!C50,1))/MROUND('Semaine Précédente'!C50,1)*100)</f>
        <v>0</v>
      </c>
      <c r="D51" s="7">
        <f>((MROUND(D50,1)-MROUND('Semaine Précédente'!D50,1))/MROUND('Semaine Précédente'!D50,1)*100)</f>
        <v>0</v>
      </c>
      <c r="E51" s="7">
        <f>((MROUND(E50,1)-MROUND('Semaine Précédente'!E50,1))/MROUND('Semaine Précédente'!E50,1)*100)</f>
        <v>0</v>
      </c>
      <c r="F51" s="7">
        <f>((MROUND(F50,1)-MROUND('Semaine Précédente'!F50,1))/MROUND('Semaine Précédente'!F50,1)*100)</f>
        <v>0</v>
      </c>
      <c r="G51" s="7">
        <f>((MROUND(G50,1)-MROUND('Semaine Précédente'!G50,1))/MROUND('Semaine Précédente'!G50,1)*100)</f>
        <v>0</v>
      </c>
      <c r="H51" s="7">
        <f>((MROUND(H50,1)-MROUND('Semaine Précédente'!H50,1))/MROUND('Semaine Précédente'!H50,1)*100)</f>
        <v>0.84210526315789469</v>
      </c>
    </row>
    <row r="52" spans="1:8" ht="18.75" thickBot="1" x14ac:dyDescent="0.45">
      <c r="A52" s="83" t="s">
        <v>27</v>
      </c>
      <c r="B52" s="4" t="s">
        <v>8</v>
      </c>
      <c r="C52" s="5">
        <f>'MARCHE DANTOKPA'!I26</f>
        <v>450</v>
      </c>
      <c r="D52" s="5">
        <f>'MARCHE OUANDO'!I26</f>
        <v>500</v>
      </c>
      <c r="E52" s="5">
        <f>'MARCHE ARZEKE'!I26</f>
        <v>500</v>
      </c>
      <c r="F52" s="5">
        <f>'MARCHE ST KOUAGOU'!I26</f>
        <v>450</v>
      </c>
      <c r="G52" s="5">
        <f>'MARCHE BOHICON'!I26</f>
        <v>400</v>
      </c>
      <c r="H52" s="5">
        <f>'MARCHE LOKOSSA'!I26</f>
        <v>500</v>
      </c>
    </row>
    <row r="53" spans="1:8" ht="18.75" thickBot="1" x14ac:dyDescent="0.45">
      <c r="A53" s="83"/>
      <c r="B53" s="6" t="s">
        <v>9</v>
      </c>
      <c r="C53" s="7">
        <f>((MROUND(C52,1)-MROUND('Semaine Précédente'!C52,1))/MROUND('Semaine Précédente'!C52,1)*100)</f>
        <v>0</v>
      </c>
      <c r="D53" s="7">
        <f>((MROUND(D52,1)-MROUND('Semaine Précédente'!D52,1))/MROUND('Semaine Précédente'!D52,1)*100)</f>
        <v>0</v>
      </c>
      <c r="E53" s="7">
        <f>((MROUND(E52,1)-MROUND('Semaine Précédente'!E52,1))/MROUND('Semaine Précédente'!E52,1)*100)</f>
        <v>0</v>
      </c>
      <c r="F53" s="7">
        <f>((MROUND(F52,1)-MROUND('Semaine Précédente'!F52,1))/MROUND('Semaine Précédente'!F52,1)*100)</f>
        <v>0</v>
      </c>
      <c r="G53" s="7">
        <f>((MROUND(G52,1)-MROUND('Semaine Précédente'!G52,1))/MROUND('Semaine Précédente'!G52,1)*100)</f>
        <v>0</v>
      </c>
      <c r="H53" s="7">
        <f>((MROUND(H52,1)-MROUND('Semaine Précédente'!H52,1))/MROUND('Semaine Précédente'!H52,1)*100)</f>
        <v>0</v>
      </c>
    </row>
    <row r="54" spans="1:8" s="35" customFormat="1" ht="18.75" thickBot="1" x14ac:dyDescent="0.45">
      <c r="A54" s="83" t="s">
        <v>68</v>
      </c>
      <c r="B54" s="34" t="s">
        <v>8</v>
      </c>
      <c r="C54" s="5">
        <f>'MARCHE DANTOKPA'!I27</f>
        <v>350</v>
      </c>
      <c r="D54" s="5">
        <f>'MARCHE OUANDO'!I27</f>
        <v>350</v>
      </c>
      <c r="E54" s="5">
        <f>'MARCHE ARZEKE'!I27</f>
        <v>350</v>
      </c>
      <c r="F54" s="5">
        <f>'MARCHE ST KOUAGOU'!I27</f>
        <v>350</v>
      </c>
      <c r="G54" s="5">
        <f>'MARCHE BOHICON'!I27</f>
        <v>350</v>
      </c>
      <c r="H54" s="5">
        <f>'MARCHE LOKOSSA'!I27</f>
        <v>350</v>
      </c>
    </row>
    <row r="55" spans="1:8" s="35" customFormat="1" ht="18.75" thickBot="1" x14ac:dyDescent="0.45">
      <c r="A55" s="83"/>
      <c r="B55" s="6" t="s">
        <v>9</v>
      </c>
      <c r="C55" s="7">
        <f>((MROUND(C54,1)-MROUND('Semaine Précédente'!C54,1))/MROUND('Semaine Précédente'!C54,1)*100)</f>
        <v>0</v>
      </c>
      <c r="D55" s="7">
        <f>((MROUND(D54,1)-MROUND('Semaine Précédente'!D54,1))/MROUND('Semaine Précédente'!D54,1)*100)</f>
        <v>0</v>
      </c>
      <c r="E55" s="7">
        <f>((MROUND(E54,1)-MROUND('Semaine Précédente'!E54,1))/MROUND('Semaine Précédente'!E54,1)*100)</f>
        <v>0</v>
      </c>
      <c r="F55" s="7">
        <f>((MROUND(F54,1)-MROUND('Semaine Précédente'!F54,1))/MROUND('Semaine Précédente'!F54,1)*100)</f>
        <v>0</v>
      </c>
      <c r="G55" s="7">
        <f>((MROUND(G54,1)-MROUND('Semaine Précédente'!G54,1))/MROUND('Semaine Précédente'!G54,1)*100)</f>
        <v>0</v>
      </c>
      <c r="H55" s="7">
        <f>((MROUND(H54,1)-MROUND('Semaine Précédente'!H54,1))/MROUND('Semaine Précédente'!H54,1)*100)</f>
        <v>-2.2346368715083798</v>
      </c>
    </row>
    <row r="56" spans="1:8" ht="18.75" thickBot="1" x14ac:dyDescent="0.45">
      <c r="A56" s="83" t="s">
        <v>28</v>
      </c>
      <c r="B56" s="4" t="s">
        <v>8</v>
      </c>
      <c r="C56" s="5">
        <f>'MARCHE DANTOKPA'!I28</f>
        <v>71000</v>
      </c>
      <c r="D56" s="5">
        <f>'MARCHE OUANDO'!I28</f>
        <v>68666.666666666672</v>
      </c>
      <c r="E56" s="5">
        <f>'MARCHE ARZEKE'!I28</f>
        <v>75166.666666666672</v>
      </c>
      <c r="F56" s="5">
        <f>'MARCHE ST KOUAGOU'!I28</f>
        <v>76000</v>
      </c>
      <c r="G56" s="5">
        <f>'MARCHE BOHICON'!I28</f>
        <v>75000</v>
      </c>
      <c r="H56" s="5">
        <f>'MARCHE LOKOSSA'!I28</f>
        <v>72000</v>
      </c>
    </row>
    <row r="57" spans="1:8" ht="18.75" thickBot="1" x14ac:dyDescent="0.45">
      <c r="A57" s="83"/>
      <c r="B57" s="6" t="s">
        <v>9</v>
      </c>
      <c r="C57" s="7">
        <f>((MROUND(C56,1)-MROUND('Semaine Précédente'!C56,1))/MROUND('Semaine Précédente'!C56,1)*100)</f>
        <v>0</v>
      </c>
      <c r="D57" s="7">
        <f>((MROUND(D56,1)-MROUND('Semaine Précédente'!D56,1))/MROUND('Semaine Précédente'!D56,1)*100)</f>
        <v>-1.9042857142857144</v>
      </c>
      <c r="E57" s="7">
        <f>((MROUND(E56,1)-MROUND('Semaine Précédente'!E56,1))/MROUND('Semaine Précédente'!E56,1)*100)</f>
        <v>0.22266666666666668</v>
      </c>
      <c r="F57" s="7">
        <f>((MROUND(F56,1)-MROUND('Semaine Précédente'!F56,1))/MROUND('Semaine Précédente'!F56,1)*100)</f>
        <v>0</v>
      </c>
      <c r="G57" s="7">
        <f>((MROUND(G56,1)-MROUND('Semaine Précédente'!G56,1))/MROUND('Semaine Précédente'!G56,1)*100)</f>
        <v>0</v>
      </c>
      <c r="H57" s="7">
        <f>((MROUND(H56,1)-MROUND('Semaine Précédente'!H56,1))/MROUND('Semaine Précédente'!H56,1)*100)</f>
        <v>-3.571859054200651</v>
      </c>
    </row>
    <row r="58" spans="1:8" ht="18.75" thickBot="1" x14ac:dyDescent="0.45">
      <c r="A58" s="83" t="s">
        <v>29</v>
      </c>
      <c r="B58" s="4" t="s">
        <v>8</v>
      </c>
      <c r="C58" s="5">
        <f>'MARCHE DANTOKPA'!I29</f>
        <v>71000</v>
      </c>
      <c r="D58" s="5">
        <f>'MARCHE OUANDO'!I29</f>
        <v>68666.666666666672</v>
      </c>
      <c r="E58" s="5">
        <f>'MARCHE ARZEKE'!I29</f>
        <v>75000</v>
      </c>
      <c r="F58" s="5">
        <f>'MARCHE ST KOUAGOU'!I29</f>
        <v>76000</v>
      </c>
      <c r="G58" s="5">
        <f>'MARCHE BOHICON'!I29</f>
        <v>75000</v>
      </c>
      <c r="H58" s="5">
        <f>'MARCHE LOKOSSA'!I29</f>
        <v>72000</v>
      </c>
    </row>
    <row r="59" spans="1:8" ht="18.75" thickBot="1" x14ac:dyDescent="0.45">
      <c r="A59" s="83"/>
      <c r="B59" s="6" t="s">
        <v>9</v>
      </c>
      <c r="C59" s="7">
        <f>((MROUND(C58,1)-MROUND('Semaine Précédente'!C58,1))/MROUND('Semaine Précédente'!C58,1)*100)</f>
        <v>0</v>
      </c>
      <c r="D59" s="7">
        <f>((MROUND(D58,1)-MROUND('Semaine Précédente'!D58,1))/MROUND('Semaine Précédente'!D58,1)*100)</f>
        <v>-1.9042857142857144</v>
      </c>
      <c r="E59" s="7">
        <f>((MROUND(E58,1)-MROUND('Semaine Précédente'!E58,1))/MROUND('Semaine Précédente'!E58,1)*100)</f>
        <v>-0.22217196376069287</v>
      </c>
      <c r="F59" s="7">
        <f>((MROUND(F58,1)-MROUND('Semaine Précédente'!F58,1))/MROUND('Semaine Précédente'!F58,1)*100)</f>
        <v>0</v>
      </c>
      <c r="G59" s="7">
        <f>((MROUND(G58,1)-MROUND('Semaine Précédente'!G58,1))/MROUND('Semaine Précédente'!G58,1)*100)</f>
        <v>0</v>
      </c>
      <c r="H59" s="7">
        <f>((MROUND(H58,1)-MROUND('Semaine Précédente'!H58,1))/MROUND('Semaine Précédente'!H58,1)*100)</f>
        <v>-2.7027027027027026</v>
      </c>
    </row>
    <row r="60" spans="1:8" ht="18.75" thickBot="1" x14ac:dyDescent="0.45">
      <c r="A60" s="83" t="s">
        <v>30</v>
      </c>
      <c r="B60" s="4" t="s">
        <v>8</v>
      </c>
      <c r="C60" s="5">
        <f>'MARCHE DANTOKPA'!I30</f>
        <v>480000</v>
      </c>
      <c r="D60" s="5">
        <f>'MARCHE OUANDO'!I30</f>
        <v>490000</v>
      </c>
      <c r="E60" s="5">
        <f>'MARCHE ARZEKE'!I30</f>
        <v>490000</v>
      </c>
      <c r="F60" s="5">
        <f>'MARCHE ST KOUAGOU'!I30</f>
        <v>510000</v>
      </c>
      <c r="G60" s="5">
        <f>'MARCHE BOHICON'!I30</f>
        <v>490000</v>
      </c>
      <c r="H60" s="5">
        <f>'MARCHE LOKOSSA'!I30</f>
        <v>490000</v>
      </c>
    </row>
    <row r="61" spans="1:8" ht="18.75" thickBot="1" x14ac:dyDescent="0.45">
      <c r="A61" s="83"/>
      <c r="B61" s="6" t="s">
        <v>9</v>
      </c>
      <c r="C61" s="7">
        <f>((MROUND(C60,1)-MROUND('Semaine Précédente'!C60,1))/MROUND('Semaine Précédente'!C60,1)*100)</f>
        <v>0</v>
      </c>
      <c r="D61" s="7">
        <f>((MROUND(D60,1)-MROUND('Semaine Précédente'!D60,1))/MROUND('Semaine Précédente'!D60,1)*100)</f>
        <v>0</v>
      </c>
      <c r="E61" s="7">
        <f>((MROUND(E60,1)-MROUND('Semaine Précédente'!E60,1))/MROUND('Semaine Précédente'!E60,1)*100)</f>
        <v>-0.33905061759280164</v>
      </c>
      <c r="F61" s="7">
        <f>((MROUND(F60,1)-MROUND('Semaine Précédente'!F60,1))/MROUND('Semaine Précédente'!F60,1)*100)</f>
        <v>0</v>
      </c>
      <c r="G61" s="7">
        <f>((MROUND(G60,1)-MROUND('Semaine Précédente'!G60,1))/MROUND('Semaine Précédente'!G60,1)*100)</f>
        <v>0</v>
      </c>
      <c r="H61" s="7">
        <f>((MROUND(H60,1)-MROUND('Semaine Précédente'!H60,1))/MROUND('Semaine Précédente'!H60,1)*100)</f>
        <v>0</v>
      </c>
    </row>
    <row r="62" spans="1:8" ht="18.75" thickBot="1" x14ac:dyDescent="0.45">
      <c r="A62" s="83" t="s">
        <v>31</v>
      </c>
      <c r="B62" s="4" t="s">
        <v>8</v>
      </c>
      <c r="C62" s="5">
        <f>'MARCHE DANTOKPA'!I31</f>
        <v>480000</v>
      </c>
      <c r="D62" s="5">
        <f>'MARCHE OUANDO'!I31</f>
        <v>490000</v>
      </c>
      <c r="E62" s="5">
        <f>'MARCHE ARZEKE'!I31</f>
        <v>495000</v>
      </c>
      <c r="F62" s="5">
        <f>'MARCHE ST KOUAGOU'!I31</f>
        <v>510000</v>
      </c>
      <c r="G62" s="5">
        <f>'MARCHE BOHICON'!I31</f>
        <v>490000</v>
      </c>
      <c r="H62" s="5">
        <f>'MARCHE LOKOSSA'!I31</f>
        <v>490000</v>
      </c>
    </row>
    <row r="63" spans="1:8" ht="18.75" thickBot="1" x14ac:dyDescent="0.45">
      <c r="A63" s="83"/>
      <c r="B63" s="6" t="s">
        <v>9</v>
      </c>
      <c r="C63" s="7">
        <f>((MROUND(C62,1)-MROUND('Semaine Précédente'!C62,1))/MROUND('Semaine Précédente'!C62,1)*100)</f>
        <v>0</v>
      </c>
      <c r="D63" s="7">
        <f>((MROUND(D62,1)-MROUND('Semaine Précédente'!D62,1))/MROUND('Semaine Précédente'!D62,1)*100)</f>
        <v>0</v>
      </c>
      <c r="E63" s="7">
        <f>((MROUND(E62,1)-MROUND('Semaine Précédente'!E62,1))/MROUND('Semaine Précédente'!E62,1)*100)</f>
        <v>-0.33563735863264521</v>
      </c>
      <c r="F63" s="7">
        <f>((MROUND(F62,1)-MROUND('Semaine Précédente'!F62,1))/MROUND('Semaine Précédente'!F62,1)*100)</f>
        <v>0</v>
      </c>
      <c r="G63" s="7">
        <f>((MROUND(G62,1)-MROUND('Semaine Précédente'!G62,1))/MROUND('Semaine Précédente'!G62,1)*100)</f>
        <v>0</v>
      </c>
      <c r="H63" s="7">
        <f>((MROUND(H62,1)-MROUND('Semaine Précédente'!H62,1))/MROUND('Semaine Précédente'!H62,1)*100)</f>
        <v>0</v>
      </c>
    </row>
    <row r="64" spans="1:8" x14ac:dyDescent="0.4">
      <c r="A64" s="68" t="s">
        <v>54</v>
      </c>
      <c r="B64" s="69"/>
      <c r="C64" s="69"/>
      <c r="D64" s="69"/>
      <c r="E64" s="66"/>
      <c r="F64" s="61"/>
      <c r="G64" s="66"/>
      <c r="H64" s="63"/>
    </row>
    <row r="65" spans="1:8" ht="17.25" customHeight="1" x14ac:dyDescent="0.4">
      <c r="A65" s="65" t="s">
        <v>55</v>
      </c>
      <c r="B65" s="65"/>
      <c r="C65" s="65"/>
      <c r="D65" s="65"/>
      <c r="E65" s="66"/>
      <c r="F65" s="61"/>
      <c r="G65" s="66"/>
      <c r="H65" s="63"/>
    </row>
    <row r="66" spans="1:8" x14ac:dyDescent="0.4">
      <c r="A66" s="70"/>
      <c r="B66" s="70"/>
      <c r="C66" s="70"/>
      <c r="D66" s="70"/>
      <c r="E66" s="67"/>
      <c r="F66" s="62"/>
      <c r="G66" s="67"/>
      <c r="H66" s="64"/>
    </row>
  </sheetData>
  <mergeCells count="30">
    <mergeCell ref="A56:A57"/>
    <mergeCell ref="A58:A59"/>
    <mergeCell ref="A60:A61"/>
    <mergeCell ref="A62:A63"/>
    <mergeCell ref="C4:H4"/>
    <mergeCell ref="A6:A7"/>
    <mergeCell ref="A8:A9"/>
    <mergeCell ref="A10:A11"/>
    <mergeCell ref="A12:A13"/>
    <mergeCell ref="A14:A15"/>
    <mergeCell ref="A50:A51"/>
    <mergeCell ref="A54:A55"/>
    <mergeCell ref="A38:A39"/>
    <mergeCell ref="A40:A41"/>
    <mergeCell ref="A42:A43"/>
    <mergeCell ref="A16:A17"/>
    <mergeCell ref="A48:A49"/>
    <mergeCell ref="A52:A53"/>
    <mergeCell ref="A18:A19"/>
    <mergeCell ref="A20:A21"/>
    <mergeCell ref="A22:A23"/>
    <mergeCell ref="A32:A33"/>
    <mergeCell ref="A34:A35"/>
    <mergeCell ref="A36:A37"/>
    <mergeCell ref="A44:A45"/>
    <mergeCell ref="A46:A47"/>
    <mergeCell ref="A24:A25"/>
    <mergeCell ref="A26:A27"/>
    <mergeCell ref="A28:A29"/>
    <mergeCell ref="A30:A31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A13" sqref="A13:XFD13"/>
    </sheetView>
  </sheetViews>
  <sheetFormatPr baseColWidth="10" defaultRowHeight="18" x14ac:dyDescent="0.4"/>
  <cols>
    <col min="1" max="1" width="49.28515625" style="1" customWidth="1"/>
    <col min="2" max="2" width="7.85546875" style="1" bestFit="1" customWidth="1"/>
    <col min="3" max="3" width="9.85546875" style="1" bestFit="1" customWidth="1"/>
    <col min="4" max="4" width="8.28515625" style="1" bestFit="1" customWidth="1"/>
    <col min="5" max="5" width="9.85546875" style="1" bestFit="1" customWidth="1"/>
    <col min="6" max="6" width="8.7109375" style="1" bestFit="1" customWidth="1"/>
    <col min="7" max="7" width="9.85546875" style="1" bestFit="1" customWidth="1"/>
    <col min="8" max="8" width="8.42578125" style="1" bestFit="1" customWidth="1"/>
    <col min="9" max="9" width="15.85546875" style="10" bestFit="1" customWidth="1"/>
    <col min="10" max="10" width="4.7109375" style="1" customWidth="1"/>
    <col min="11" max="11" width="15" style="24" bestFit="1" customWidth="1"/>
    <col min="12" max="12" width="26.85546875" style="24" bestFit="1" customWidth="1"/>
    <col min="13" max="13" width="7.85546875" style="27" bestFit="1" customWidth="1"/>
    <col min="14" max="14" width="6.42578125" style="1" bestFit="1" customWidth="1"/>
    <col min="15" max="16384" width="11.42578125" style="1"/>
  </cols>
  <sheetData>
    <row r="1" spans="1:13" ht="18.75" thickBot="1" x14ac:dyDescent="0.45">
      <c r="A1" s="11" t="s">
        <v>56</v>
      </c>
      <c r="G1" s="11"/>
      <c r="K1" s="94" t="s">
        <v>63</v>
      </c>
      <c r="L1" s="94" t="s">
        <v>61</v>
      </c>
      <c r="M1" s="95" t="s">
        <v>62</v>
      </c>
    </row>
    <row r="2" spans="1:13" ht="19.5" thickTop="1" thickBot="1" x14ac:dyDescent="0.45">
      <c r="A2" s="12" t="s">
        <v>33</v>
      </c>
      <c r="B2" s="13" t="s">
        <v>34</v>
      </c>
      <c r="C2" s="14" t="s">
        <v>35</v>
      </c>
      <c r="D2" s="15" t="s">
        <v>36</v>
      </c>
      <c r="E2" s="14" t="s">
        <v>37</v>
      </c>
      <c r="F2" s="15" t="s">
        <v>38</v>
      </c>
      <c r="G2" s="14" t="s">
        <v>39</v>
      </c>
      <c r="H2" s="16" t="s">
        <v>40</v>
      </c>
      <c r="I2" s="17" t="s">
        <v>41</v>
      </c>
      <c r="K2" s="95"/>
      <c r="L2" s="95"/>
      <c r="M2" s="95"/>
    </row>
    <row r="3" spans="1:13" s="19" customFormat="1" ht="21" customHeight="1" thickBot="1" x14ac:dyDescent="0.45">
      <c r="A3" s="36" t="s">
        <v>7</v>
      </c>
      <c r="B3" s="42" t="s">
        <v>70</v>
      </c>
      <c r="C3" s="44">
        <v>250</v>
      </c>
      <c r="D3" s="44">
        <v>1035</v>
      </c>
      <c r="E3" s="44">
        <v>250</v>
      </c>
      <c r="F3" s="44">
        <v>1035</v>
      </c>
      <c r="G3" s="44">
        <v>250</v>
      </c>
      <c r="H3" s="44">
        <v>1035</v>
      </c>
      <c r="I3" s="40">
        <f>(SUM(C3/D3+E3/F3+G3/H3)*1000)/3</f>
        <v>241.54589371980674</v>
      </c>
      <c r="K3" s="20">
        <v>238.36595207353142</v>
      </c>
      <c r="L3" s="21">
        <f t="shared" ref="L3:L27" si="0">I3-K3</f>
        <v>3.1799416462753243</v>
      </c>
      <c r="M3" s="22">
        <f>(I3-K3)/K3</f>
        <v>1.3340586684521E-2</v>
      </c>
    </row>
    <row r="4" spans="1:13" ht="21" customHeight="1" thickBot="1" x14ac:dyDescent="0.45">
      <c r="A4" s="36" t="s">
        <v>42</v>
      </c>
      <c r="B4" s="42" t="s">
        <v>70</v>
      </c>
      <c r="C4" s="44">
        <v>500</v>
      </c>
      <c r="D4" s="44">
        <v>1041</v>
      </c>
      <c r="E4" s="44">
        <v>500</v>
      </c>
      <c r="F4" s="44">
        <v>1041</v>
      </c>
      <c r="G4" s="44">
        <v>500</v>
      </c>
      <c r="H4" s="44">
        <v>1041</v>
      </c>
      <c r="I4" s="40">
        <f t="shared" ref="I4:I13" si="1">(SUM(C4/D4+E4/F4+G4/H4)*1000)/3</f>
        <v>480.30739673390968</v>
      </c>
      <c r="K4" s="24">
        <v>482.16097301756582</v>
      </c>
      <c r="L4" s="25">
        <f t="shared" si="0"/>
        <v>-1.8535762836561389</v>
      </c>
      <c r="M4" s="26">
        <f t="shared" ref="M4:M27" si="2">(I4-K4)/K4</f>
        <v>-3.8443100694269803E-3</v>
      </c>
    </row>
    <row r="5" spans="1:13" s="19" customFormat="1" ht="21" customHeight="1" thickBot="1" x14ac:dyDescent="0.45">
      <c r="A5" s="36" t="s">
        <v>11</v>
      </c>
      <c r="B5" s="42" t="s">
        <v>70</v>
      </c>
      <c r="C5" s="44">
        <v>400</v>
      </c>
      <c r="D5" s="44">
        <v>1026</v>
      </c>
      <c r="E5" s="44">
        <v>400</v>
      </c>
      <c r="F5" s="44">
        <v>1026</v>
      </c>
      <c r="G5" s="44">
        <v>400</v>
      </c>
      <c r="H5" s="44">
        <v>1026</v>
      </c>
      <c r="I5" s="40">
        <f t="shared" si="1"/>
        <v>389.8635477582846</v>
      </c>
      <c r="K5" s="20">
        <v>350.13213189072167</v>
      </c>
      <c r="L5" s="21">
        <f t="shared" si="0"/>
        <v>39.73141586756293</v>
      </c>
      <c r="M5" s="22">
        <f t="shared" si="2"/>
        <v>0.11347549181793844</v>
      </c>
    </row>
    <row r="6" spans="1:13" s="19" customFormat="1" ht="21" customHeight="1" thickBot="1" x14ac:dyDescent="0.45">
      <c r="A6" s="36" t="s">
        <v>12</v>
      </c>
      <c r="B6" s="42" t="s">
        <v>70</v>
      </c>
      <c r="C6" s="44">
        <v>400</v>
      </c>
      <c r="D6" s="44">
        <v>967</v>
      </c>
      <c r="E6" s="44">
        <v>400</v>
      </c>
      <c r="F6" s="44">
        <v>967</v>
      </c>
      <c r="G6" s="44">
        <v>400</v>
      </c>
      <c r="H6" s="44">
        <v>967</v>
      </c>
      <c r="I6" s="40">
        <f t="shared" si="1"/>
        <v>413.65046535677351</v>
      </c>
      <c r="K6" s="20">
        <v>368.7163990511271</v>
      </c>
      <c r="L6" s="21">
        <f t="shared" si="0"/>
        <v>44.934066305646411</v>
      </c>
      <c r="M6" s="22">
        <f t="shared" si="2"/>
        <v>0.12186619966261861</v>
      </c>
    </row>
    <row r="7" spans="1:13" s="19" customFormat="1" ht="21" customHeight="1" thickBot="1" x14ac:dyDescent="0.45">
      <c r="A7" s="36" t="s">
        <v>13</v>
      </c>
      <c r="B7" s="42" t="s">
        <v>70</v>
      </c>
      <c r="C7" s="44">
        <v>350</v>
      </c>
      <c r="D7" s="44">
        <v>833</v>
      </c>
      <c r="E7" s="44">
        <v>350</v>
      </c>
      <c r="F7" s="44">
        <v>833</v>
      </c>
      <c r="G7" s="44">
        <v>350</v>
      </c>
      <c r="H7" s="44">
        <v>833</v>
      </c>
      <c r="I7" s="40">
        <f t="shared" si="1"/>
        <v>420.16806722689074</v>
      </c>
      <c r="K7" s="20">
        <v>410.67733830643687</v>
      </c>
      <c r="L7" s="21">
        <f t="shared" si="0"/>
        <v>9.4907289204538756</v>
      </c>
      <c r="M7" s="22">
        <f t="shared" si="2"/>
        <v>2.3109940664347392E-2</v>
      </c>
    </row>
    <row r="8" spans="1:13" s="19" customFormat="1" ht="21" customHeight="1" thickBot="1" x14ac:dyDescent="0.45">
      <c r="A8" s="37" t="s">
        <v>64</v>
      </c>
      <c r="B8" s="42" t="s">
        <v>70</v>
      </c>
      <c r="C8" s="44">
        <v>500</v>
      </c>
      <c r="D8" s="44">
        <v>1106</v>
      </c>
      <c r="E8" s="44">
        <v>500</v>
      </c>
      <c r="F8" s="44">
        <v>1106</v>
      </c>
      <c r="G8" s="44">
        <v>500</v>
      </c>
      <c r="H8" s="44">
        <v>1106</v>
      </c>
      <c r="I8" s="40">
        <f t="shared" si="1"/>
        <v>452.07956600361666</v>
      </c>
      <c r="K8" s="20">
        <v>470.80250513370021</v>
      </c>
      <c r="L8" s="21">
        <f t="shared" si="0"/>
        <v>-18.722939130083546</v>
      </c>
      <c r="M8" s="22">
        <f t="shared" si="2"/>
        <v>-3.9768138287128565E-2</v>
      </c>
    </row>
    <row r="9" spans="1:13" s="19" customFormat="1" ht="21" customHeight="1" thickBot="1" x14ac:dyDescent="0.45">
      <c r="A9" s="36" t="s">
        <v>43</v>
      </c>
      <c r="B9" s="42" t="s">
        <v>70</v>
      </c>
      <c r="C9" s="44">
        <v>700</v>
      </c>
      <c r="D9" s="44">
        <v>1039</v>
      </c>
      <c r="E9" s="44">
        <v>700</v>
      </c>
      <c r="F9" s="44">
        <v>1039</v>
      </c>
      <c r="G9" s="44">
        <v>700</v>
      </c>
      <c r="H9" s="44">
        <v>1039</v>
      </c>
      <c r="I9" s="40">
        <f t="shared" si="1"/>
        <v>673.72473532242543</v>
      </c>
      <c r="K9" s="20">
        <v>672.87503411654791</v>
      </c>
      <c r="L9" s="21">
        <f t="shared" si="0"/>
        <v>0.84970120587752263</v>
      </c>
      <c r="M9" s="22">
        <f t="shared" si="2"/>
        <v>1.2627919937513194E-3</v>
      </c>
    </row>
    <row r="10" spans="1:13" s="19" customFormat="1" ht="21" customHeight="1" thickBot="1" x14ac:dyDescent="0.45">
      <c r="A10" s="37" t="s">
        <v>44</v>
      </c>
      <c r="B10" s="42" t="s">
        <v>70</v>
      </c>
      <c r="C10" s="44">
        <v>500</v>
      </c>
      <c r="D10" s="44">
        <v>1721</v>
      </c>
      <c r="E10" s="44">
        <v>500</v>
      </c>
      <c r="F10" s="44">
        <v>1721</v>
      </c>
      <c r="G10" s="44">
        <v>500</v>
      </c>
      <c r="H10" s="44">
        <v>1721</v>
      </c>
      <c r="I10" s="40">
        <f t="shared" si="1"/>
        <v>290.52876234747237</v>
      </c>
      <c r="K10" s="20">
        <v>417.36227045075117</v>
      </c>
      <c r="L10" s="21">
        <f t="shared" si="0"/>
        <v>-126.8335081032788</v>
      </c>
      <c r="M10" s="22">
        <f t="shared" si="2"/>
        <v>-0.30389308541545607</v>
      </c>
    </row>
    <row r="11" spans="1:13" s="19" customFormat="1" ht="23.25" thickBot="1" x14ac:dyDescent="0.45">
      <c r="A11" s="36" t="s">
        <v>45</v>
      </c>
      <c r="B11" s="42" t="s">
        <v>70</v>
      </c>
      <c r="C11" s="44">
        <v>200</v>
      </c>
      <c r="D11" s="44">
        <v>1456</v>
      </c>
      <c r="E11" s="44">
        <v>200</v>
      </c>
      <c r="F11" s="44">
        <v>1528</v>
      </c>
      <c r="G11" s="44">
        <v>200</v>
      </c>
      <c r="H11" s="44">
        <v>1407</v>
      </c>
      <c r="I11" s="40">
        <f t="shared" si="1"/>
        <v>136.79970017392853</v>
      </c>
      <c r="K11" s="20">
        <v>267.0665669778794</v>
      </c>
      <c r="L11" s="21">
        <f t="shared" si="0"/>
        <v>-130.26686680395088</v>
      </c>
      <c r="M11" s="22">
        <f t="shared" si="2"/>
        <v>-0.48776927894063438</v>
      </c>
    </row>
    <row r="12" spans="1:13" s="19" customFormat="1" ht="23.25" thickBot="1" x14ac:dyDescent="0.45">
      <c r="A12" s="37" t="s">
        <v>17</v>
      </c>
      <c r="B12" s="42" t="s">
        <v>70</v>
      </c>
      <c r="C12" s="44">
        <v>100</v>
      </c>
      <c r="D12" s="44">
        <v>124</v>
      </c>
      <c r="E12" s="44">
        <v>100</v>
      </c>
      <c r="F12" s="44">
        <v>147</v>
      </c>
      <c r="G12" s="44">
        <v>100</v>
      </c>
      <c r="H12" s="44">
        <v>124</v>
      </c>
      <c r="I12" s="40">
        <f t="shared" si="1"/>
        <v>764.39177821666306</v>
      </c>
      <c r="K12" s="20">
        <v>756.96877929194613</v>
      </c>
      <c r="L12" s="21">
        <f t="shared" si="0"/>
        <v>7.4229989247169215</v>
      </c>
      <c r="M12" s="22">
        <f t="shared" si="2"/>
        <v>9.8062154315799524E-3</v>
      </c>
    </row>
    <row r="13" spans="1:13" ht="21" customHeight="1" thickBot="1" x14ac:dyDescent="0.45">
      <c r="A13" s="36" t="s">
        <v>46</v>
      </c>
      <c r="B13" s="42" t="s">
        <v>70</v>
      </c>
      <c r="C13" s="44">
        <v>200</v>
      </c>
      <c r="D13" s="44">
        <v>251</v>
      </c>
      <c r="E13" s="44">
        <v>200</v>
      </c>
      <c r="F13" s="44">
        <v>265</v>
      </c>
      <c r="G13" s="44">
        <v>200</v>
      </c>
      <c r="H13" s="44">
        <v>251</v>
      </c>
      <c r="I13" s="40">
        <f t="shared" si="1"/>
        <v>782.78082638001467</v>
      </c>
      <c r="K13" s="24">
        <v>600.03701863133085</v>
      </c>
      <c r="L13" s="25">
        <f t="shared" si="0"/>
        <v>182.74380774868382</v>
      </c>
      <c r="M13" s="26">
        <f t="shared" si="2"/>
        <v>0.30455422261366105</v>
      </c>
    </row>
    <row r="14" spans="1:13" ht="21" customHeight="1" thickBot="1" x14ac:dyDescent="0.45">
      <c r="A14" s="36" t="s">
        <v>19</v>
      </c>
      <c r="B14" s="42" t="s">
        <v>71</v>
      </c>
      <c r="C14" s="44">
        <v>1100</v>
      </c>
      <c r="D14" s="47"/>
      <c r="E14" s="44">
        <v>1100</v>
      </c>
      <c r="F14" s="47"/>
      <c r="G14" s="44">
        <v>1100</v>
      </c>
      <c r="H14" s="48"/>
      <c r="I14" s="39">
        <f t="shared" ref="I14:I31" si="3">(+C14+E14+G14)/3</f>
        <v>1100</v>
      </c>
      <c r="K14" s="24">
        <v>1100</v>
      </c>
      <c r="L14" s="25">
        <f t="shared" si="0"/>
        <v>0</v>
      </c>
      <c r="M14" s="26">
        <f t="shared" si="2"/>
        <v>0</v>
      </c>
    </row>
    <row r="15" spans="1:13" ht="21" customHeight="1" thickBot="1" x14ac:dyDescent="0.45">
      <c r="A15" s="36" t="s">
        <v>20</v>
      </c>
      <c r="B15" s="42" t="s">
        <v>71</v>
      </c>
      <c r="C15" s="44">
        <v>700</v>
      </c>
      <c r="D15" s="47"/>
      <c r="E15" s="44">
        <v>700</v>
      </c>
      <c r="F15" s="47"/>
      <c r="G15" s="44">
        <v>700</v>
      </c>
      <c r="H15" s="48"/>
      <c r="I15" s="39">
        <f t="shared" si="3"/>
        <v>700</v>
      </c>
      <c r="K15" s="24">
        <v>650</v>
      </c>
      <c r="L15" s="25">
        <f t="shared" si="0"/>
        <v>50</v>
      </c>
      <c r="M15" s="26">
        <f t="shared" si="2"/>
        <v>7.6923076923076927E-2</v>
      </c>
    </row>
    <row r="16" spans="1:13" ht="36.75" customHeight="1" thickBot="1" x14ac:dyDescent="0.45">
      <c r="A16" s="36" t="s">
        <v>21</v>
      </c>
      <c r="B16" s="42" t="s">
        <v>71</v>
      </c>
      <c r="C16" s="44">
        <v>600</v>
      </c>
      <c r="D16" s="47"/>
      <c r="E16" s="44">
        <v>600</v>
      </c>
      <c r="F16" s="47"/>
      <c r="G16" s="44">
        <v>600</v>
      </c>
      <c r="H16" s="48"/>
      <c r="I16" s="39">
        <f t="shared" si="3"/>
        <v>600</v>
      </c>
      <c r="K16" s="24">
        <v>600</v>
      </c>
      <c r="L16" s="25">
        <f t="shared" si="0"/>
        <v>0</v>
      </c>
      <c r="M16" s="26">
        <f t="shared" si="2"/>
        <v>0</v>
      </c>
    </row>
    <row r="17" spans="1:13" s="19" customFormat="1" ht="21" customHeight="1" thickBot="1" x14ac:dyDescent="0.45">
      <c r="A17" s="37" t="s">
        <v>22</v>
      </c>
      <c r="B17" s="42" t="s">
        <v>71</v>
      </c>
      <c r="C17" s="44">
        <v>450</v>
      </c>
      <c r="D17" s="47"/>
      <c r="E17" s="44">
        <v>450</v>
      </c>
      <c r="F17" s="47"/>
      <c r="G17" s="44">
        <v>450</v>
      </c>
      <c r="H17" s="48"/>
      <c r="I17" s="39">
        <f t="shared" si="3"/>
        <v>450</v>
      </c>
      <c r="K17" s="20">
        <v>500</v>
      </c>
      <c r="L17" s="21">
        <f t="shared" si="0"/>
        <v>-50</v>
      </c>
      <c r="M17" s="22">
        <f t="shared" si="2"/>
        <v>-0.1</v>
      </c>
    </row>
    <row r="18" spans="1:13" s="19" customFormat="1" ht="21" customHeight="1" thickBot="1" x14ac:dyDescent="0.45">
      <c r="A18" s="36" t="s">
        <v>47</v>
      </c>
      <c r="B18" s="42" t="s">
        <v>72</v>
      </c>
      <c r="C18" s="44">
        <v>3500</v>
      </c>
      <c r="D18" s="47"/>
      <c r="E18" s="44">
        <v>3500</v>
      </c>
      <c r="F18" s="47"/>
      <c r="G18" s="44">
        <v>3500</v>
      </c>
      <c r="H18" s="48"/>
      <c r="I18" s="39">
        <f t="shared" si="3"/>
        <v>3500</v>
      </c>
      <c r="K18" s="20">
        <v>3500</v>
      </c>
      <c r="L18" s="21">
        <f t="shared" si="0"/>
        <v>0</v>
      </c>
      <c r="M18" s="22">
        <f t="shared" si="2"/>
        <v>0</v>
      </c>
    </row>
    <row r="19" spans="1:13" ht="21" customHeight="1" thickBot="1" x14ac:dyDescent="0.45">
      <c r="A19" s="36" t="s">
        <v>24</v>
      </c>
      <c r="B19" s="42" t="s">
        <v>72</v>
      </c>
      <c r="C19" s="44">
        <v>6850</v>
      </c>
      <c r="D19" s="47"/>
      <c r="E19" s="44">
        <v>6850</v>
      </c>
      <c r="F19" s="47"/>
      <c r="G19" s="44">
        <v>6850</v>
      </c>
      <c r="H19" s="48"/>
      <c r="I19" s="39">
        <f t="shared" si="3"/>
        <v>6850</v>
      </c>
      <c r="K19" s="24">
        <v>6850</v>
      </c>
      <c r="L19" s="25">
        <f t="shared" si="0"/>
        <v>0</v>
      </c>
      <c r="M19" s="26">
        <f t="shared" si="2"/>
        <v>0</v>
      </c>
    </row>
    <row r="20" spans="1:13" ht="21" customHeight="1" thickBot="1" x14ac:dyDescent="0.45">
      <c r="A20" s="36" t="s">
        <v>48</v>
      </c>
      <c r="B20" s="42" t="s">
        <v>73</v>
      </c>
      <c r="C20" s="44">
        <v>1300</v>
      </c>
      <c r="D20" s="47"/>
      <c r="E20" s="44">
        <v>1300</v>
      </c>
      <c r="F20" s="47"/>
      <c r="G20" s="44">
        <v>1300</v>
      </c>
      <c r="H20" s="48"/>
      <c r="I20" s="39">
        <f t="shared" si="3"/>
        <v>1300</v>
      </c>
      <c r="K20" s="24">
        <v>1300</v>
      </c>
      <c r="L20" s="25">
        <f t="shared" si="0"/>
        <v>0</v>
      </c>
      <c r="M20" s="26">
        <f t="shared" si="2"/>
        <v>0</v>
      </c>
    </row>
    <row r="21" spans="1:13" ht="21" customHeight="1" thickBot="1" x14ac:dyDescent="0.45">
      <c r="A21" s="36" t="s">
        <v>25</v>
      </c>
      <c r="B21" s="42" t="s">
        <v>73</v>
      </c>
      <c r="C21" s="44">
        <v>3000</v>
      </c>
      <c r="D21" s="47"/>
      <c r="E21" s="44">
        <v>3000</v>
      </c>
      <c r="F21" s="47"/>
      <c r="G21" s="44">
        <v>3000</v>
      </c>
      <c r="H21" s="48"/>
      <c r="I21" s="39">
        <f t="shared" si="3"/>
        <v>3000</v>
      </c>
      <c r="K21" s="24">
        <v>3000</v>
      </c>
      <c r="L21" s="25">
        <f t="shared" si="0"/>
        <v>0</v>
      </c>
      <c r="M21" s="26">
        <f t="shared" si="2"/>
        <v>0</v>
      </c>
    </row>
    <row r="22" spans="1:13" ht="21" customHeight="1" thickBot="1" x14ac:dyDescent="0.45">
      <c r="A22" s="36" t="s">
        <v>26</v>
      </c>
      <c r="B22" s="42" t="s">
        <v>73</v>
      </c>
      <c r="C22" s="44">
        <v>3000</v>
      </c>
      <c r="D22" s="47"/>
      <c r="E22" s="44">
        <v>3000</v>
      </c>
      <c r="F22" s="47"/>
      <c r="G22" s="44">
        <v>3000</v>
      </c>
      <c r="H22" s="48"/>
      <c r="I22" s="39">
        <f t="shared" si="3"/>
        <v>3000</v>
      </c>
      <c r="K22" s="24">
        <v>3000</v>
      </c>
      <c r="L22" s="25">
        <f t="shared" si="0"/>
        <v>0</v>
      </c>
      <c r="M22" s="26">
        <f t="shared" si="2"/>
        <v>0</v>
      </c>
    </row>
    <row r="23" spans="1:13" ht="21" customHeight="1" thickBot="1" x14ac:dyDescent="0.45">
      <c r="A23" s="36" t="s">
        <v>65</v>
      </c>
      <c r="B23" s="42" t="s">
        <v>72</v>
      </c>
      <c r="C23" s="44">
        <v>5200</v>
      </c>
      <c r="D23" s="47"/>
      <c r="E23" s="44">
        <v>5200</v>
      </c>
      <c r="F23" s="47"/>
      <c r="G23" s="44">
        <v>5200</v>
      </c>
      <c r="H23" s="48"/>
      <c r="I23" s="39">
        <f t="shared" si="3"/>
        <v>5200</v>
      </c>
      <c r="K23" s="24">
        <v>5200</v>
      </c>
      <c r="L23" s="25">
        <f t="shared" si="0"/>
        <v>0</v>
      </c>
      <c r="M23" s="26">
        <f t="shared" si="2"/>
        <v>0</v>
      </c>
    </row>
    <row r="24" spans="1:13" ht="21" customHeight="1" thickBot="1" x14ac:dyDescent="0.45">
      <c r="A24" s="36" t="s">
        <v>66</v>
      </c>
      <c r="B24" s="42" t="s">
        <v>73</v>
      </c>
      <c r="C24" s="44">
        <v>1000</v>
      </c>
      <c r="D24" s="47"/>
      <c r="E24" s="44">
        <v>1000</v>
      </c>
      <c r="F24" s="47"/>
      <c r="G24" s="44">
        <v>1000</v>
      </c>
      <c r="H24" s="48"/>
      <c r="I24" s="39">
        <f t="shared" si="3"/>
        <v>1000</v>
      </c>
      <c r="J24" s="19"/>
      <c r="K24" s="20">
        <v>1000</v>
      </c>
      <c r="L24" s="25">
        <f t="shared" si="0"/>
        <v>0</v>
      </c>
      <c r="M24" s="26">
        <f t="shared" si="2"/>
        <v>0</v>
      </c>
    </row>
    <row r="25" spans="1:13" ht="21" customHeight="1" thickBot="1" x14ac:dyDescent="0.45">
      <c r="A25" s="37" t="s">
        <v>67</v>
      </c>
      <c r="B25" s="42" t="s">
        <v>73</v>
      </c>
      <c r="C25" s="44">
        <v>950</v>
      </c>
      <c r="D25" s="47"/>
      <c r="E25" s="44">
        <v>950</v>
      </c>
      <c r="F25" s="47"/>
      <c r="G25" s="44">
        <v>950</v>
      </c>
      <c r="H25" s="48"/>
      <c r="I25" s="39">
        <f t="shared" si="3"/>
        <v>950</v>
      </c>
      <c r="J25" s="19"/>
      <c r="K25" s="20">
        <v>950</v>
      </c>
      <c r="L25" s="25">
        <f t="shared" si="0"/>
        <v>0</v>
      </c>
      <c r="M25" s="26">
        <f t="shared" si="2"/>
        <v>0</v>
      </c>
    </row>
    <row r="26" spans="1:13" ht="21" customHeight="1" thickBot="1" x14ac:dyDescent="0.45">
      <c r="A26" s="36" t="s">
        <v>27</v>
      </c>
      <c r="B26" s="42" t="s">
        <v>73</v>
      </c>
      <c r="C26" s="44">
        <v>450</v>
      </c>
      <c r="D26" s="47"/>
      <c r="E26" s="44">
        <v>450</v>
      </c>
      <c r="F26" s="47"/>
      <c r="G26" s="44">
        <v>450</v>
      </c>
      <c r="H26" s="48"/>
      <c r="I26" s="39">
        <f t="shared" si="3"/>
        <v>450</v>
      </c>
      <c r="J26" s="19"/>
      <c r="K26" s="20">
        <v>450</v>
      </c>
      <c r="L26" s="25">
        <f t="shared" si="0"/>
        <v>0</v>
      </c>
      <c r="M26" s="26">
        <f t="shared" si="2"/>
        <v>0</v>
      </c>
    </row>
    <row r="27" spans="1:13" ht="21" customHeight="1" thickBot="1" x14ac:dyDescent="0.45">
      <c r="A27" s="36" t="s">
        <v>68</v>
      </c>
      <c r="B27" s="42" t="s">
        <v>73</v>
      </c>
      <c r="C27" s="44">
        <v>350</v>
      </c>
      <c r="D27" s="47"/>
      <c r="E27" s="44">
        <v>350</v>
      </c>
      <c r="F27" s="47"/>
      <c r="G27" s="44">
        <v>350</v>
      </c>
      <c r="H27" s="48"/>
      <c r="I27" s="39">
        <f t="shared" si="3"/>
        <v>350</v>
      </c>
      <c r="J27" s="19"/>
      <c r="K27" s="20">
        <v>350</v>
      </c>
      <c r="L27" s="25">
        <f t="shared" si="0"/>
        <v>0</v>
      </c>
      <c r="M27" s="26">
        <f t="shared" si="2"/>
        <v>0</v>
      </c>
    </row>
    <row r="28" spans="1:13" ht="23.25" thickBot="1" x14ac:dyDescent="0.45">
      <c r="A28" s="36" t="s">
        <v>28</v>
      </c>
      <c r="B28" s="42" t="s">
        <v>74</v>
      </c>
      <c r="C28" s="44">
        <v>71000</v>
      </c>
      <c r="D28" s="47"/>
      <c r="E28" s="44">
        <v>71000</v>
      </c>
      <c r="F28" s="47"/>
      <c r="G28" s="44">
        <v>71000</v>
      </c>
      <c r="H28" s="48"/>
      <c r="I28" s="39">
        <f t="shared" si="3"/>
        <v>71000</v>
      </c>
      <c r="J28" s="33"/>
      <c r="K28" s="24">
        <v>71000</v>
      </c>
      <c r="L28" s="25">
        <f>I28-K28</f>
        <v>0</v>
      </c>
      <c r="M28" s="26">
        <f>(I28-K28)/K28</f>
        <v>0</v>
      </c>
    </row>
    <row r="29" spans="1:13" ht="23.25" thickBot="1" x14ac:dyDescent="0.45">
      <c r="A29" s="36" t="s">
        <v>29</v>
      </c>
      <c r="B29" s="42" t="s">
        <v>74</v>
      </c>
      <c r="C29" s="44">
        <v>71000</v>
      </c>
      <c r="D29" s="47"/>
      <c r="E29" s="44">
        <v>71000</v>
      </c>
      <c r="F29" s="47"/>
      <c r="G29" s="44">
        <v>71000</v>
      </c>
      <c r="H29" s="48"/>
      <c r="I29" s="39">
        <f t="shared" si="3"/>
        <v>71000</v>
      </c>
      <c r="J29" s="33"/>
      <c r="K29" s="24">
        <v>71000</v>
      </c>
      <c r="L29" s="25">
        <f>I29-K29</f>
        <v>0</v>
      </c>
      <c r="M29" s="26">
        <f>(I29-K29)/K29</f>
        <v>0</v>
      </c>
    </row>
    <row r="30" spans="1:13" ht="23.25" thickBot="1" x14ac:dyDescent="0.45">
      <c r="A30" s="36" t="s">
        <v>30</v>
      </c>
      <c r="B30" s="42" t="s">
        <v>74</v>
      </c>
      <c r="C30" s="44">
        <v>480000</v>
      </c>
      <c r="D30" s="47"/>
      <c r="E30" s="44">
        <v>480000</v>
      </c>
      <c r="F30" s="47"/>
      <c r="G30" s="44">
        <v>480000</v>
      </c>
      <c r="H30" s="48"/>
      <c r="I30" s="39">
        <f t="shared" si="3"/>
        <v>480000</v>
      </c>
      <c r="J30" s="33"/>
      <c r="K30" s="24">
        <v>480000</v>
      </c>
      <c r="L30" s="25">
        <f>I30-K30</f>
        <v>0</v>
      </c>
      <c r="M30" s="26">
        <f>(I30-K30)/K30</f>
        <v>0</v>
      </c>
    </row>
    <row r="31" spans="1:13" ht="23.25" thickBot="1" x14ac:dyDescent="0.45">
      <c r="A31" s="36" t="s">
        <v>31</v>
      </c>
      <c r="B31" s="42" t="s">
        <v>74</v>
      </c>
      <c r="C31" s="44">
        <v>480000</v>
      </c>
      <c r="D31" s="57"/>
      <c r="E31" s="44">
        <v>480000</v>
      </c>
      <c r="F31" s="57"/>
      <c r="G31" s="44">
        <v>480000</v>
      </c>
      <c r="H31" s="58"/>
      <c r="I31" s="39">
        <f t="shared" si="3"/>
        <v>480000</v>
      </c>
      <c r="J31" s="33"/>
      <c r="K31" s="24">
        <v>480000</v>
      </c>
      <c r="L31" s="25">
        <f>I31-K31</f>
        <v>0</v>
      </c>
      <c r="M31" s="26">
        <f>(I31-K31)/K31</f>
        <v>0</v>
      </c>
    </row>
  </sheetData>
  <mergeCells count="3">
    <mergeCell ref="K1:K2"/>
    <mergeCell ref="L1:L2"/>
    <mergeCell ref="M1:M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abSelected="1" workbookViewId="0">
      <selection activeCell="A7" sqref="A7:XFD7"/>
    </sheetView>
  </sheetViews>
  <sheetFormatPr baseColWidth="10" defaultRowHeight="18" x14ac:dyDescent="0.4"/>
  <cols>
    <col min="1" max="1" width="49.28515625" style="1" customWidth="1"/>
    <col min="2" max="2" width="7.85546875" style="1" bestFit="1" customWidth="1"/>
    <col min="3" max="3" width="9.85546875" style="1" bestFit="1" customWidth="1"/>
    <col min="4" max="4" width="8.28515625" style="1" bestFit="1" customWidth="1"/>
    <col min="5" max="5" width="9.85546875" style="1" bestFit="1" customWidth="1"/>
    <col min="6" max="6" width="8.7109375" style="1" bestFit="1" customWidth="1"/>
    <col min="7" max="7" width="9.85546875" style="1" bestFit="1" customWidth="1"/>
    <col min="8" max="8" width="8.5703125" style="1" bestFit="1" customWidth="1"/>
    <col min="9" max="9" width="15.85546875" style="10" bestFit="1" customWidth="1"/>
    <col min="10" max="10" width="4.7109375" style="1" customWidth="1"/>
    <col min="11" max="11" width="15" style="24" bestFit="1" customWidth="1"/>
    <col min="12" max="12" width="26.85546875" style="24" bestFit="1" customWidth="1"/>
    <col min="13" max="13" width="7.85546875" style="27" bestFit="1" customWidth="1"/>
    <col min="14" max="14" width="6.42578125" style="1" bestFit="1" customWidth="1"/>
    <col min="15" max="16384" width="11.42578125" style="1"/>
  </cols>
  <sheetData>
    <row r="1" spans="1:17" ht="18.75" thickBot="1" x14ac:dyDescent="0.45">
      <c r="A1" s="11" t="s">
        <v>57</v>
      </c>
      <c r="G1" s="11"/>
      <c r="K1" s="94" t="s">
        <v>63</v>
      </c>
      <c r="L1" s="94" t="s">
        <v>61</v>
      </c>
      <c r="M1" s="95" t="s">
        <v>62</v>
      </c>
    </row>
    <row r="2" spans="1:17" ht="19.5" thickTop="1" thickBot="1" x14ac:dyDescent="0.45">
      <c r="A2" s="12" t="s">
        <v>33</v>
      </c>
      <c r="B2" s="13" t="s">
        <v>34</v>
      </c>
      <c r="C2" s="14" t="s">
        <v>35</v>
      </c>
      <c r="D2" s="15" t="s">
        <v>36</v>
      </c>
      <c r="E2" s="14" t="s">
        <v>37</v>
      </c>
      <c r="F2" s="15" t="s">
        <v>38</v>
      </c>
      <c r="G2" s="14" t="s">
        <v>39</v>
      </c>
      <c r="H2" s="16" t="s">
        <v>40</v>
      </c>
      <c r="I2" s="17" t="s">
        <v>41</v>
      </c>
      <c r="K2" s="95"/>
      <c r="L2" s="95"/>
      <c r="M2" s="95"/>
    </row>
    <row r="3" spans="1:17" s="19" customFormat="1" ht="21" customHeight="1" thickBot="1" x14ac:dyDescent="0.45">
      <c r="A3" s="36" t="s">
        <v>7</v>
      </c>
      <c r="B3" s="42" t="s">
        <v>70</v>
      </c>
      <c r="C3" s="43">
        <v>225</v>
      </c>
      <c r="D3" s="44">
        <v>1005</v>
      </c>
      <c r="E3" s="43">
        <v>225</v>
      </c>
      <c r="F3" s="43">
        <v>1023</v>
      </c>
      <c r="G3" s="43">
        <v>225</v>
      </c>
      <c r="H3" s="43">
        <v>1014</v>
      </c>
      <c r="I3" s="40">
        <f>(SUM(C3/D3+E3/F3+G3/H3)*1000)/3</f>
        <v>221.90514570426424</v>
      </c>
      <c r="K3" s="18">
        <v>221.8270910474231</v>
      </c>
      <c r="L3" s="21">
        <f t="shared" ref="L3:L27" si="0">I3-K3</f>
        <v>7.8054656841146652E-2</v>
      </c>
      <c r="M3" s="22">
        <f>(I3-K3)/K3</f>
        <v>3.5187161528642963E-4</v>
      </c>
      <c r="O3" s="19">
        <v>221.88487225508001</v>
      </c>
      <c r="P3" s="19" t="s">
        <v>7</v>
      </c>
      <c r="Q3" s="19" t="b">
        <f>P3=A3</f>
        <v>1</v>
      </c>
    </row>
    <row r="4" spans="1:17" ht="21" customHeight="1" thickBot="1" x14ac:dyDescent="0.45">
      <c r="A4" s="36" t="s">
        <v>42</v>
      </c>
      <c r="B4" s="42" t="s">
        <v>70</v>
      </c>
      <c r="C4" s="43">
        <v>500</v>
      </c>
      <c r="D4" s="44">
        <v>1022</v>
      </c>
      <c r="E4" s="43">
        <v>500</v>
      </c>
      <c r="F4" s="43">
        <v>1015</v>
      </c>
      <c r="G4" s="43">
        <v>500</v>
      </c>
      <c r="H4" s="43">
        <v>979</v>
      </c>
      <c r="I4" s="40">
        <f t="shared" ref="I4:I13" si="1">(SUM(C4/D4+E4/F4+G4/H4)*1000)/3</f>
        <v>497.52428595714355</v>
      </c>
      <c r="K4" s="23">
        <v>496.90602801911177</v>
      </c>
      <c r="L4" s="25">
        <f t="shared" si="0"/>
        <v>0.61825793803177476</v>
      </c>
      <c r="M4" s="26">
        <f t="shared" ref="M4:M27" si="2">(I4-K4)/K4</f>
        <v>1.2442150088144948E-3</v>
      </c>
      <c r="O4" s="1">
        <v>497.32223512711317</v>
      </c>
      <c r="P4" s="1" t="s">
        <v>42</v>
      </c>
      <c r="Q4" s="19" t="b">
        <f t="shared" ref="Q4:Q31" si="3">P4=A4</f>
        <v>1</v>
      </c>
    </row>
    <row r="5" spans="1:17" s="19" customFormat="1" ht="21" customHeight="1" thickBot="1" x14ac:dyDescent="0.45">
      <c r="A5" s="36" t="s">
        <v>11</v>
      </c>
      <c r="B5" s="42" t="s">
        <v>70</v>
      </c>
      <c r="C5" s="43">
        <v>325</v>
      </c>
      <c r="D5" s="44">
        <v>931</v>
      </c>
      <c r="E5" s="43">
        <v>325</v>
      </c>
      <c r="F5" s="43">
        <v>942</v>
      </c>
      <c r="G5" s="43">
        <v>325</v>
      </c>
      <c r="H5" s="43">
        <v>935</v>
      </c>
      <c r="I5" s="40">
        <f t="shared" si="1"/>
        <v>347.23040060709826</v>
      </c>
      <c r="K5" s="18">
        <v>347.9708041660279</v>
      </c>
      <c r="L5" s="21">
        <f t="shared" si="0"/>
        <v>-0.74040355892964271</v>
      </c>
      <c r="M5" s="22">
        <f t="shared" si="2"/>
        <v>-2.1277749456715131E-3</v>
      </c>
      <c r="O5" s="19">
        <v>347.35130209854248</v>
      </c>
      <c r="P5" s="19" t="s">
        <v>11</v>
      </c>
      <c r="Q5" s="19" t="b">
        <f t="shared" si="3"/>
        <v>1</v>
      </c>
    </row>
    <row r="6" spans="1:17" s="19" customFormat="1" ht="21" customHeight="1" thickBot="1" x14ac:dyDescent="0.45">
      <c r="A6" s="36" t="s">
        <v>12</v>
      </c>
      <c r="B6" s="42" t="s">
        <v>70</v>
      </c>
      <c r="C6" s="43">
        <v>350</v>
      </c>
      <c r="D6" s="44">
        <v>952</v>
      </c>
      <c r="E6" s="43">
        <v>350</v>
      </c>
      <c r="F6" s="43">
        <v>961</v>
      </c>
      <c r="G6" s="43">
        <v>350</v>
      </c>
      <c r="H6" s="43">
        <v>958</v>
      </c>
      <c r="I6" s="40">
        <f t="shared" si="1"/>
        <v>365.731826892936</v>
      </c>
      <c r="K6" s="18">
        <v>364.97651734506582</v>
      </c>
      <c r="L6" s="21">
        <f t="shared" si="0"/>
        <v>0.75530954787018345</v>
      </c>
      <c r="M6" s="22">
        <f t="shared" si="2"/>
        <v>2.0694743688292653E-3</v>
      </c>
      <c r="O6" s="19">
        <v>365.48338198418099</v>
      </c>
      <c r="P6" s="19" t="s">
        <v>12</v>
      </c>
      <c r="Q6" s="19" t="b">
        <f t="shared" si="3"/>
        <v>1</v>
      </c>
    </row>
    <row r="7" spans="1:17" s="19" customFormat="1" ht="21" customHeight="1" thickBot="1" x14ac:dyDescent="0.45">
      <c r="A7" s="36" t="s">
        <v>13</v>
      </c>
      <c r="B7" s="42" t="s">
        <v>70</v>
      </c>
      <c r="C7" s="43">
        <v>250</v>
      </c>
      <c r="D7" s="44">
        <v>761</v>
      </c>
      <c r="E7" s="43">
        <v>250</v>
      </c>
      <c r="F7" s="43">
        <v>785</v>
      </c>
      <c r="G7" s="43">
        <v>250</v>
      </c>
      <c r="H7" s="43">
        <v>764</v>
      </c>
      <c r="I7" s="40">
        <f t="shared" si="1"/>
        <v>324.73719338826936</v>
      </c>
      <c r="K7" s="18">
        <v>325.1251987349055</v>
      </c>
      <c r="L7" s="21">
        <f t="shared" si="0"/>
        <v>-0.38800534663613462</v>
      </c>
      <c r="M7" s="22">
        <f t="shared" si="2"/>
        <v>-1.1934028741724789E-3</v>
      </c>
      <c r="O7" s="19">
        <v>324.73719338826936</v>
      </c>
      <c r="P7" s="19" t="s">
        <v>13</v>
      </c>
      <c r="Q7" s="19" t="b">
        <f t="shared" si="3"/>
        <v>1</v>
      </c>
    </row>
    <row r="8" spans="1:17" ht="21" customHeight="1" thickBot="1" x14ac:dyDescent="0.45">
      <c r="A8" s="37" t="s">
        <v>64</v>
      </c>
      <c r="B8" s="42" t="s">
        <v>70</v>
      </c>
      <c r="C8" s="44">
        <v>500</v>
      </c>
      <c r="D8" s="44">
        <v>998</v>
      </c>
      <c r="E8" s="44">
        <v>500</v>
      </c>
      <c r="F8" s="44">
        <v>1022</v>
      </c>
      <c r="G8" s="44">
        <v>500</v>
      </c>
      <c r="H8" s="44">
        <v>1004</v>
      </c>
      <c r="I8" s="40">
        <f t="shared" si="1"/>
        <v>496.08225424738657</v>
      </c>
      <c r="K8" s="23">
        <v>493.29908152206548</v>
      </c>
      <c r="L8" s="25">
        <f t="shared" si="0"/>
        <v>2.7831727253210943</v>
      </c>
      <c r="M8" s="26">
        <f t="shared" si="2"/>
        <v>5.6419580525746468E-3</v>
      </c>
      <c r="O8" s="1">
        <v>493.75435373246478</v>
      </c>
      <c r="P8" s="1" t="s">
        <v>64</v>
      </c>
      <c r="Q8" s="19" t="b">
        <f t="shared" si="3"/>
        <v>1</v>
      </c>
    </row>
    <row r="9" spans="1:17" s="19" customFormat="1" ht="21" customHeight="1" thickBot="1" x14ac:dyDescent="0.45">
      <c r="A9" s="36" t="s">
        <v>43</v>
      </c>
      <c r="B9" s="42" t="s">
        <v>70</v>
      </c>
      <c r="C9" s="43">
        <v>600</v>
      </c>
      <c r="D9" s="44">
        <v>974</v>
      </c>
      <c r="E9" s="43">
        <v>600</v>
      </c>
      <c r="F9" s="43">
        <v>969</v>
      </c>
      <c r="G9" s="43">
        <v>600</v>
      </c>
      <c r="H9" s="43">
        <v>982</v>
      </c>
      <c r="I9" s="40">
        <f t="shared" si="1"/>
        <v>615.40314562815786</v>
      </c>
      <c r="K9" s="18">
        <v>604.84404400678409</v>
      </c>
      <c r="L9" s="21">
        <f t="shared" si="0"/>
        <v>10.55910162137377</v>
      </c>
      <c r="M9" s="22">
        <f t="shared" si="2"/>
        <v>1.7457560715031753E-2</v>
      </c>
      <c r="O9" s="19">
        <v>614.97028752558447</v>
      </c>
      <c r="P9" s="19" t="s">
        <v>43</v>
      </c>
      <c r="Q9" s="19" t="b">
        <f t="shared" si="3"/>
        <v>1</v>
      </c>
    </row>
    <row r="10" spans="1:17" s="19" customFormat="1" ht="23.25" thickBot="1" x14ac:dyDescent="0.45">
      <c r="A10" s="37" t="s">
        <v>44</v>
      </c>
      <c r="B10" s="42" t="s">
        <v>70</v>
      </c>
      <c r="C10" s="44">
        <v>1000</v>
      </c>
      <c r="D10" s="44">
        <v>2712</v>
      </c>
      <c r="E10" s="43">
        <v>1000</v>
      </c>
      <c r="F10" s="43">
        <v>2652</v>
      </c>
      <c r="G10" s="43">
        <v>1000</v>
      </c>
      <c r="H10" s="43">
        <v>2631</v>
      </c>
      <c r="I10" s="40">
        <f t="shared" si="1"/>
        <v>375.29636276784908</v>
      </c>
      <c r="K10" s="18">
        <v>397.56750258854663</v>
      </c>
      <c r="L10" s="21">
        <f>I10-K10</f>
        <v>-22.271139820697556</v>
      </c>
      <c r="M10" s="22">
        <f t="shared" si="2"/>
        <v>-5.6018511763891735E-2</v>
      </c>
      <c r="O10" s="19">
        <v>394.19624149399471</v>
      </c>
      <c r="P10" s="19" t="s">
        <v>44</v>
      </c>
      <c r="Q10" s="19" t="b">
        <f t="shared" si="3"/>
        <v>1</v>
      </c>
    </row>
    <row r="11" spans="1:17" s="19" customFormat="1" ht="23.25" thickBot="1" x14ac:dyDescent="0.45">
      <c r="A11" s="36" t="s">
        <v>45</v>
      </c>
      <c r="B11" s="42" t="s">
        <v>70</v>
      </c>
      <c r="C11" s="43">
        <v>100</v>
      </c>
      <c r="D11" s="44">
        <v>512</v>
      </c>
      <c r="E11" s="43">
        <v>100</v>
      </c>
      <c r="F11" s="43">
        <v>535</v>
      </c>
      <c r="G11" s="43">
        <v>100</v>
      </c>
      <c r="H11" s="43">
        <v>528</v>
      </c>
      <c r="I11" s="40">
        <f t="shared" si="1"/>
        <v>190.54077574813559</v>
      </c>
      <c r="K11" s="18">
        <v>236.98173459704972</v>
      </c>
      <c r="L11" s="21">
        <f t="shared" si="0"/>
        <v>-46.440958848914136</v>
      </c>
      <c r="M11" s="22">
        <f t="shared" si="2"/>
        <v>-0.19596851600347892</v>
      </c>
      <c r="O11" s="19">
        <v>192.5987244241395</v>
      </c>
      <c r="P11" s="19" t="s">
        <v>45</v>
      </c>
      <c r="Q11" s="19" t="b">
        <f t="shared" si="3"/>
        <v>1</v>
      </c>
    </row>
    <row r="12" spans="1:17" s="19" customFormat="1" ht="23.25" thickBot="1" x14ac:dyDescent="0.45">
      <c r="A12" s="37" t="s">
        <v>17</v>
      </c>
      <c r="B12" s="42" t="s">
        <v>70</v>
      </c>
      <c r="C12" s="44">
        <v>100</v>
      </c>
      <c r="D12" s="44">
        <v>114</v>
      </c>
      <c r="E12" s="43">
        <v>100</v>
      </c>
      <c r="F12" s="44">
        <v>118</v>
      </c>
      <c r="G12" s="43">
        <v>100</v>
      </c>
      <c r="H12" s="44">
        <v>117</v>
      </c>
      <c r="I12" s="40">
        <f t="shared" si="1"/>
        <v>859.78382142521298</v>
      </c>
      <c r="K12" s="18">
        <v>793.88656829481681</v>
      </c>
      <c r="L12" s="21">
        <f t="shared" si="0"/>
        <v>65.897253130396166</v>
      </c>
      <c r="M12" s="22">
        <f t="shared" si="2"/>
        <v>8.3005879885254139E-2</v>
      </c>
      <c r="O12" s="19">
        <v>854.9891720806263</v>
      </c>
      <c r="P12" s="19" t="s">
        <v>17</v>
      </c>
      <c r="Q12" s="19" t="b">
        <f t="shared" si="3"/>
        <v>1</v>
      </c>
    </row>
    <row r="13" spans="1:17" ht="21" customHeight="1" thickBot="1" x14ac:dyDescent="0.45">
      <c r="A13" s="36" t="s">
        <v>46</v>
      </c>
      <c r="B13" s="42" t="s">
        <v>70</v>
      </c>
      <c r="C13" s="43">
        <v>200</v>
      </c>
      <c r="D13" s="44">
        <v>296</v>
      </c>
      <c r="E13" s="43">
        <v>200</v>
      </c>
      <c r="F13" s="43">
        <v>315</v>
      </c>
      <c r="G13" s="43">
        <v>200</v>
      </c>
      <c r="H13" s="43">
        <v>340</v>
      </c>
      <c r="I13" s="40">
        <f t="shared" si="1"/>
        <v>632.94386823798584</v>
      </c>
      <c r="K13" s="23">
        <v>587.20037188245283</v>
      </c>
      <c r="L13" s="25">
        <f t="shared" si="0"/>
        <v>45.743496355533011</v>
      </c>
      <c r="M13" s="26">
        <f t="shared" si="2"/>
        <v>7.7901000315936539E-2</v>
      </c>
      <c r="O13" s="1">
        <v>609.30222041333161</v>
      </c>
      <c r="P13" s="1" t="s">
        <v>46</v>
      </c>
      <c r="Q13" s="19" t="b">
        <f t="shared" si="3"/>
        <v>1</v>
      </c>
    </row>
    <row r="14" spans="1:17" ht="21" customHeight="1" thickBot="1" x14ac:dyDescent="0.45">
      <c r="A14" s="36" t="s">
        <v>19</v>
      </c>
      <c r="B14" s="42" t="s">
        <v>71</v>
      </c>
      <c r="C14" s="43">
        <v>1200</v>
      </c>
      <c r="D14" s="45"/>
      <c r="E14" s="43">
        <v>1200</v>
      </c>
      <c r="F14" s="45"/>
      <c r="G14" s="43">
        <v>1200</v>
      </c>
      <c r="H14" s="46"/>
      <c r="I14" s="39">
        <f t="shared" ref="I14:I31" si="4">(+C14+E14+G14)/3</f>
        <v>1200</v>
      </c>
      <c r="K14" s="23">
        <v>1200</v>
      </c>
      <c r="L14" s="25">
        <f t="shared" si="0"/>
        <v>0</v>
      </c>
      <c r="M14" s="26">
        <f t="shared" si="2"/>
        <v>0</v>
      </c>
      <c r="O14" s="1">
        <v>1200</v>
      </c>
      <c r="P14" s="1" t="s">
        <v>19</v>
      </c>
      <c r="Q14" s="19" t="b">
        <f t="shared" si="3"/>
        <v>1</v>
      </c>
    </row>
    <row r="15" spans="1:17" ht="21" customHeight="1" thickBot="1" x14ac:dyDescent="0.45">
      <c r="A15" s="36" t="s">
        <v>20</v>
      </c>
      <c r="B15" s="42" t="s">
        <v>71</v>
      </c>
      <c r="C15" s="44">
        <v>500</v>
      </c>
      <c r="D15" s="45"/>
      <c r="E15" s="43">
        <v>500</v>
      </c>
      <c r="F15" s="45"/>
      <c r="G15" s="43">
        <v>500</v>
      </c>
      <c r="H15" s="46"/>
      <c r="I15" s="39">
        <f t="shared" si="4"/>
        <v>500</v>
      </c>
      <c r="K15" s="23">
        <v>500</v>
      </c>
      <c r="L15" s="25">
        <f t="shared" si="0"/>
        <v>0</v>
      </c>
      <c r="M15" s="26">
        <f t="shared" si="2"/>
        <v>0</v>
      </c>
      <c r="O15" s="1">
        <v>500</v>
      </c>
      <c r="P15" s="1" t="s">
        <v>20</v>
      </c>
      <c r="Q15" s="19" t="b">
        <f t="shared" si="3"/>
        <v>1</v>
      </c>
    </row>
    <row r="16" spans="1:17" s="19" customFormat="1" ht="21" customHeight="1" thickBot="1" x14ac:dyDescent="0.45">
      <c r="A16" s="36" t="s">
        <v>21</v>
      </c>
      <c r="B16" s="42" t="s">
        <v>71</v>
      </c>
      <c r="C16" s="44">
        <v>600</v>
      </c>
      <c r="D16" s="45"/>
      <c r="E16" s="43">
        <v>600</v>
      </c>
      <c r="F16" s="45"/>
      <c r="G16" s="43">
        <v>600</v>
      </c>
      <c r="H16" s="46"/>
      <c r="I16" s="39">
        <f t="shared" si="4"/>
        <v>600</v>
      </c>
      <c r="K16" s="18">
        <v>600</v>
      </c>
      <c r="L16" s="21">
        <f t="shared" si="0"/>
        <v>0</v>
      </c>
      <c r="M16" s="22">
        <f t="shared" si="2"/>
        <v>0</v>
      </c>
      <c r="O16" s="19">
        <v>600</v>
      </c>
      <c r="P16" s="19" t="s">
        <v>21</v>
      </c>
      <c r="Q16" s="19" t="b">
        <f t="shared" si="3"/>
        <v>1</v>
      </c>
    </row>
    <row r="17" spans="1:17" s="19" customFormat="1" ht="21" customHeight="1" thickBot="1" x14ac:dyDescent="0.45">
      <c r="A17" s="37" t="s">
        <v>22</v>
      </c>
      <c r="B17" s="42" t="s">
        <v>71</v>
      </c>
      <c r="C17" s="44">
        <v>375</v>
      </c>
      <c r="D17" s="47"/>
      <c r="E17" s="43">
        <v>375</v>
      </c>
      <c r="F17" s="47"/>
      <c r="G17" s="43">
        <v>375</v>
      </c>
      <c r="H17" s="48"/>
      <c r="I17" s="39">
        <f t="shared" si="4"/>
        <v>375</v>
      </c>
      <c r="K17" s="18">
        <v>433.33333333333331</v>
      </c>
      <c r="L17" s="21">
        <f t="shared" si="0"/>
        <v>-58.333333333333314</v>
      </c>
      <c r="M17" s="22">
        <f t="shared" si="2"/>
        <v>-0.13461538461538458</v>
      </c>
      <c r="O17" s="19">
        <v>375</v>
      </c>
      <c r="P17" s="19" t="s">
        <v>22</v>
      </c>
      <c r="Q17" s="19" t="b">
        <f t="shared" si="3"/>
        <v>1</v>
      </c>
    </row>
    <row r="18" spans="1:17" s="19" customFormat="1" ht="21" customHeight="1" thickBot="1" x14ac:dyDescent="0.45">
      <c r="A18" s="36" t="s">
        <v>47</v>
      </c>
      <c r="B18" s="42" t="s">
        <v>72</v>
      </c>
      <c r="C18" s="44">
        <v>3300</v>
      </c>
      <c r="D18" s="45"/>
      <c r="E18" s="43">
        <v>3300</v>
      </c>
      <c r="F18" s="45"/>
      <c r="G18" s="43">
        <v>3300</v>
      </c>
      <c r="H18" s="46"/>
      <c r="I18" s="39">
        <f t="shared" si="4"/>
        <v>3300</v>
      </c>
      <c r="K18" s="18">
        <v>3300</v>
      </c>
      <c r="L18" s="21">
        <f t="shared" si="0"/>
        <v>0</v>
      </c>
      <c r="M18" s="22">
        <f t="shared" si="2"/>
        <v>0</v>
      </c>
      <c r="O18" s="19">
        <v>3300</v>
      </c>
      <c r="P18" s="19" t="s">
        <v>47</v>
      </c>
      <c r="Q18" s="19" t="b">
        <f t="shared" si="3"/>
        <v>1</v>
      </c>
    </row>
    <row r="19" spans="1:17" s="19" customFormat="1" ht="21" customHeight="1" thickBot="1" x14ac:dyDescent="0.45">
      <c r="A19" s="36" t="s">
        <v>24</v>
      </c>
      <c r="B19" s="42" t="s">
        <v>72</v>
      </c>
      <c r="C19" s="44">
        <v>6850</v>
      </c>
      <c r="D19" s="45"/>
      <c r="E19" s="43">
        <v>6850</v>
      </c>
      <c r="F19" s="45"/>
      <c r="G19" s="43">
        <v>6850</v>
      </c>
      <c r="H19" s="46"/>
      <c r="I19" s="39">
        <f t="shared" si="4"/>
        <v>6850</v>
      </c>
      <c r="K19" s="18">
        <v>6850</v>
      </c>
      <c r="L19" s="21">
        <f t="shared" si="0"/>
        <v>0</v>
      </c>
      <c r="M19" s="22">
        <f t="shared" si="2"/>
        <v>0</v>
      </c>
      <c r="O19" s="19">
        <v>6850</v>
      </c>
      <c r="P19" s="19" t="s">
        <v>24</v>
      </c>
      <c r="Q19" s="19" t="b">
        <f t="shared" si="3"/>
        <v>1</v>
      </c>
    </row>
    <row r="20" spans="1:17" ht="21" customHeight="1" thickBot="1" x14ac:dyDescent="0.45">
      <c r="A20" s="36" t="s">
        <v>48</v>
      </c>
      <c r="B20" s="42" t="s">
        <v>73</v>
      </c>
      <c r="C20" s="44">
        <v>1200</v>
      </c>
      <c r="D20" s="45"/>
      <c r="E20" s="43">
        <v>1300</v>
      </c>
      <c r="F20" s="45"/>
      <c r="G20" s="43">
        <v>1200</v>
      </c>
      <c r="H20" s="46"/>
      <c r="I20" s="39">
        <f t="shared" si="4"/>
        <v>1233.3333333333333</v>
      </c>
      <c r="K20" s="23">
        <v>1233.3333333333333</v>
      </c>
      <c r="L20" s="25">
        <f t="shared" si="0"/>
        <v>0</v>
      </c>
      <c r="M20" s="26">
        <f t="shared" si="2"/>
        <v>0</v>
      </c>
      <c r="O20" s="1">
        <v>1233.3333333333333</v>
      </c>
      <c r="P20" s="1" t="s">
        <v>48</v>
      </c>
      <c r="Q20" s="19" t="b">
        <f t="shared" si="3"/>
        <v>1</v>
      </c>
    </row>
    <row r="21" spans="1:17" ht="21" customHeight="1" thickBot="1" x14ac:dyDescent="0.45">
      <c r="A21" s="36" t="s">
        <v>25</v>
      </c>
      <c r="B21" s="42" t="s">
        <v>73</v>
      </c>
      <c r="C21" s="43">
        <v>2800</v>
      </c>
      <c r="D21" s="45"/>
      <c r="E21" s="43">
        <v>2800</v>
      </c>
      <c r="F21" s="45"/>
      <c r="G21" s="43">
        <v>2800</v>
      </c>
      <c r="H21" s="46"/>
      <c r="I21" s="39">
        <f t="shared" si="4"/>
        <v>2800</v>
      </c>
      <c r="K21" s="23">
        <v>2800</v>
      </c>
      <c r="L21" s="25">
        <f t="shared" si="0"/>
        <v>0</v>
      </c>
      <c r="M21" s="26">
        <f t="shared" si="2"/>
        <v>0</v>
      </c>
      <c r="O21" s="1">
        <v>2800</v>
      </c>
      <c r="P21" s="1" t="s">
        <v>25</v>
      </c>
      <c r="Q21" s="19" t="b">
        <f t="shared" si="3"/>
        <v>1</v>
      </c>
    </row>
    <row r="22" spans="1:17" s="31" customFormat="1" ht="21" customHeight="1" thickBot="1" x14ac:dyDescent="0.45">
      <c r="A22" s="36" t="s">
        <v>26</v>
      </c>
      <c r="B22" s="42" t="s">
        <v>73</v>
      </c>
      <c r="C22" s="43">
        <v>2800</v>
      </c>
      <c r="D22" s="45"/>
      <c r="E22" s="43">
        <v>2800</v>
      </c>
      <c r="F22" s="45"/>
      <c r="G22" s="43">
        <v>2800</v>
      </c>
      <c r="H22" s="46"/>
      <c r="I22" s="39">
        <f t="shared" si="4"/>
        <v>2800</v>
      </c>
      <c r="K22" s="23">
        <v>2800</v>
      </c>
      <c r="L22" s="25">
        <f t="shared" si="0"/>
        <v>0</v>
      </c>
      <c r="M22" s="26">
        <f t="shared" si="2"/>
        <v>0</v>
      </c>
      <c r="O22" s="31">
        <v>2800</v>
      </c>
      <c r="P22" s="31" t="s">
        <v>26</v>
      </c>
      <c r="Q22" s="19" t="b">
        <f t="shared" si="3"/>
        <v>1</v>
      </c>
    </row>
    <row r="23" spans="1:17" ht="21" customHeight="1" thickBot="1" x14ac:dyDescent="0.45">
      <c r="A23" s="36" t="s">
        <v>65</v>
      </c>
      <c r="B23" s="42" t="s">
        <v>72</v>
      </c>
      <c r="C23" s="43">
        <v>5500</v>
      </c>
      <c r="D23" s="45"/>
      <c r="E23" s="43">
        <v>5500</v>
      </c>
      <c r="F23" s="45"/>
      <c r="G23" s="43">
        <v>5300</v>
      </c>
      <c r="H23" s="46"/>
      <c r="I23" s="39">
        <f t="shared" si="4"/>
        <v>5433.333333333333</v>
      </c>
      <c r="K23" s="23">
        <v>5433.333333333333</v>
      </c>
      <c r="L23" s="25">
        <f t="shared" si="0"/>
        <v>0</v>
      </c>
      <c r="M23" s="26">
        <f t="shared" si="2"/>
        <v>0</v>
      </c>
      <c r="O23" s="1">
        <v>5433.333333333333</v>
      </c>
      <c r="P23" s="1" t="s">
        <v>65</v>
      </c>
      <c r="Q23" s="19" t="b">
        <f t="shared" si="3"/>
        <v>1</v>
      </c>
    </row>
    <row r="24" spans="1:17" ht="21" customHeight="1" thickBot="1" x14ac:dyDescent="0.45">
      <c r="A24" s="36" t="s">
        <v>66</v>
      </c>
      <c r="B24" s="42" t="s">
        <v>73</v>
      </c>
      <c r="C24" s="43">
        <v>1000</v>
      </c>
      <c r="D24" s="45"/>
      <c r="E24" s="43">
        <v>1000</v>
      </c>
      <c r="F24" s="45"/>
      <c r="G24" s="43">
        <v>1000</v>
      </c>
      <c r="H24" s="46"/>
      <c r="I24" s="39">
        <f t="shared" si="4"/>
        <v>1000</v>
      </c>
      <c r="K24" s="23">
        <v>1000</v>
      </c>
      <c r="L24" s="25">
        <f t="shared" si="0"/>
        <v>0</v>
      </c>
      <c r="M24" s="26">
        <f t="shared" si="2"/>
        <v>0</v>
      </c>
      <c r="O24" s="73">
        <v>1000</v>
      </c>
      <c r="P24" s="73" t="s">
        <v>66</v>
      </c>
      <c r="Q24" s="19" t="b">
        <f t="shared" si="3"/>
        <v>1</v>
      </c>
    </row>
    <row r="25" spans="1:17" ht="21" customHeight="1" thickBot="1" x14ac:dyDescent="0.45">
      <c r="A25" s="37" t="s">
        <v>67</v>
      </c>
      <c r="B25" s="42" t="s">
        <v>73</v>
      </c>
      <c r="C25" s="44">
        <v>1000</v>
      </c>
      <c r="D25" s="47"/>
      <c r="E25" s="44">
        <v>1000</v>
      </c>
      <c r="F25" s="47"/>
      <c r="G25" s="44">
        <v>1000</v>
      </c>
      <c r="H25" s="48"/>
      <c r="I25" s="39">
        <f t="shared" si="4"/>
        <v>1000</v>
      </c>
      <c r="K25" s="23">
        <v>1000</v>
      </c>
      <c r="L25" s="25">
        <f t="shared" si="0"/>
        <v>0</v>
      </c>
      <c r="M25" s="26">
        <f t="shared" si="2"/>
        <v>0</v>
      </c>
      <c r="O25" s="73">
        <v>1000</v>
      </c>
      <c r="P25" s="73" t="s">
        <v>67</v>
      </c>
      <c r="Q25" s="19" t="b">
        <f t="shared" si="3"/>
        <v>1</v>
      </c>
    </row>
    <row r="26" spans="1:17" ht="21" customHeight="1" thickBot="1" x14ac:dyDescent="0.45">
      <c r="A26" s="36" t="s">
        <v>27</v>
      </c>
      <c r="B26" s="42" t="s">
        <v>73</v>
      </c>
      <c r="C26" s="43">
        <v>500</v>
      </c>
      <c r="D26" s="45"/>
      <c r="E26" s="43">
        <v>500</v>
      </c>
      <c r="F26" s="45"/>
      <c r="G26" s="43">
        <v>500</v>
      </c>
      <c r="H26" s="46"/>
      <c r="I26" s="39">
        <f t="shared" si="4"/>
        <v>500</v>
      </c>
      <c r="K26" s="23">
        <v>500</v>
      </c>
      <c r="L26" s="25">
        <f t="shared" si="0"/>
        <v>0</v>
      </c>
      <c r="M26" s="26">
        <f t="shared" si="2"/>
        <v>0</v>
      </c>
      <c r="O26" s="73">
        <v>500</v>
      </c>
      <c r="P26" s="73" t="s">
        <v>27</v>
      </c>
      <c r="Q26" s="19" t="b">
        <f t="shared" si="3"/>
        <v>1</v>
      </c>
    </row>
    <row r="27" spans="1:17" ht="21" customHeight="1" thickBot="1" x14ac:dyDescent="0.45">
      <c r="A27" s="36" t="s">
        <v>68</v>
      </c>
      <c r="B27" s="42" t="s">
        <v>73</v>
      </c>
      <c r="C27" s="44">
        <v>350</v>
      </c>
      <c r="D27" s="47"/>
      <c r="E27" s="44">
        <v>350</v>
      </c>
      <c r="F27" s="47"/>
      <c r="G27" s="44">
        <v>350</v>
      </c>
      <c r="H27" s="48"/>
      <c r="I27" s="39">
        <f t="shared" si="4"/>
        <v>350</v>
      </c>
      <c r="K27" s="23">
        <v>350</v>
      </c>
      <c r="L27" s="25">
        <f t="shared" si="0"/>
        <v>0</v>
      </c>
      <c r="M27" s="26">
        <f t="shared" si="2"/>
        <v>0</v>
      </c>
      <c r="O27" s="73">
        <v>350</v>
      </c>
      <c r="P27" s="73" t="s">
        <v>68</v>
      </c>
      <c r="Q27" s="19" t="b">
        <f t="shared" si="3"/>
        <v>1</v>
      </c>
    </row>
    <row r="28" spans="1:17" ht="23.25" thickBot="1" x14ac:dyDescent="0.45">
      <c r="A28" s="36" t="s">
        <v>28</v>
      </c>
      <c r="B28" s="42" t="s">
        <v>74</v>
      </c>
      <c r="C28" s="43">
        <v>68000</v>
      </c>
      <c r="D28" s="45"/>
      <c r="E28" s="43">
        <v>68000</v>
      </c>
      <c r="F28" s="45"/>
      <c r="G28" s="43">
        <v>70000</v>
      </c>
      <c r="H28" s="46"/>
      <c r="I28" s="39">
        <f t="shared" si="4"/>
        <v>68666.666666666672</v>
      </c>
      <c r="J28" s="33"/>
      <c r="K28" s="23">
        <v>68000</v>
      </c>
      <c r="L28" s="25">
        <f>I28-K28</f>
        <v>666.66666666667152</v>
      </c>
      <c r="M28" s="26">
        <f>(I28-K28)/K28</f>
        <v>9.803921568627522E-3</v>
      </c>
      <c r="O28" s="73">
        <v>70000</v>
      </c>
      <c r="P28" s="73" t="s">
        <v>28</v>
      </c>
      <c r="Q28" s="19" t="b">
        <f t="shared" si="3"/>
        <v>1</v>
      </c>
    </row>
    <row r="29" spans="1:17" ht="23.25" thickBot="1" x14ac:dyDescent="0.45">
      <c r="A29" s="36" t="s">
        <v>29</v>
      </c>
      <c r="B29" s="42" t="s">
        <v>74</v>
      </c>
      <c r="C29" s="43">
        <v>68000</v>
      </c>
      <c r="D29" s="45"/>
      <c r="E29" s="43">
        <v>68000</v>
      </c>
      <c r="F29" s="45"/>
      <c r="G29" s="43">
        <v>70000</v>
      </c>
      <c r="H29" s="46"/>
      <c r="I29" s="39">
        <f t="shared" si="4"/>
        <v>68666.666666666672</v>
      </c>
      <c r="J29" s="33"/>
      <c r="K29" s="23">
        <v>68000</v>
      </c>
      <c r="L29" s="25">
        <f>I29-K29</f>
        <v>666.66666666667152</v>
      </c>
      <c r="M29" s="26">
        <f>(I29-K29)/K29</f>
        <v>9.803921568627522E-3</v>
      </c>
      <c r="O29" s="73">
        <v>70000</v>
      </c>
      <c r="P29" s="73" t="s">
        <v>29</v>
      </c>
      <c r="Q29" s="19" t="b">
        <f t="shared" si="3"/>
        <v>1</v>
      </c>
    </row>
    <row r="30" spans="1:17" ht="23.25" thickBot="1" x14ac:dyDescent="0.45">
      <c r="A30" s="36" t="s">
        <v>30</v>
      </c>
      <c r="B30" s="42" t="s">
        <v>74</v>
      </c>
      <c r="C30" s="43">
        <v>490000</v>
      </c>
      <c r="D30" s="45"/>
      <c r="E30" s="43">
        <v>490000</v>
      </c>
      <c r="F30" s="45"/>
      <c r="G30" s="43">
        <v>490000</v>
      </c>
      <c r="H30" s="46"/>
      <c r="I30" s="39">
        <f t="shared" si="4"/>
        <v>490000</v>
      </c>
      <c r="J30" s="33"/>
      <c r="K30" s="23">
        <v>490000</v>
      </c>
      <c r="L30" s="25">
        <f>I30-K30</f>
        <v>0</v>
      </c>
      <c r="M30" s="26">
        <f>(I30-K30)/K30</f>
        <v>0</v>
      </c>
      <c r="O30" s="73">
        <v>490000</v>
      </c>
      <c r="P30" s="73" t="s">
        <v>30</v>
      </c>
      <c r="Q30" s="19" t="b">
        <f t="shared" si="3"/>
        <v>1</v>
      </c>
    </row>
    <row r="31" spans="1:17" ht="23.25" thickBot="1" x14ac:dyDescent="0.45">
      <c r="A31" s="36" t="s">
        <v>31</v>
      </c>
      <c r="B31" s="42" t="s">
        <v>74</v>
      </c>
      <c r="C31" s="43">
        <v>490000</v>
      </c>
      <c r="D31" s="49"/>
      <c r="E31" s="43">
        <v>490000</v>
      </c>
      <c r="F31" s="49"/>
      <c r="G31" s="43">
        <v>490000</v>
      </c>
      <c r="H31" s="50"/>
      <c r="I31" s="39">
        <f t="shared" si="4"/>
        <v>490000</v>
      </c>
      <c r="J31" s="33"/>
      <c r="K31" s="23">
        <v>490000</v>
      </c>
      <c r="L31" s="25">
        <f>I31-K31</f>
        <v>0</v>
      </c>
      <c r="M31" s="26">
        <f>(I31-K31)/K31</f>
        <v>0</v>
      </c>
      <c r="O31" s="73">
        <v>490000</v>
      </c>
      <c r="P31" s="73" t="s">
        <v>31</v>
      </c>
      <c r="Q31" s="19" t="b">
        <f t="shared" si="3"/>
        <v>1</v>
      </c>
    </row>
    <row r="32" spans="1:17" x14ac:dyDescent="0.4">
      <c r="Q32" s="19"/>
    </row>
  </sheetData>
  <mergeCells count="3">
    <mergeCell ref="K1:K2"/>
    <mergeCell ref="L1:L2"/>
    <mergeCell ref="M1:M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workbookViewId="0">
      <pane xSplit="1" topLeftCell="B1" activePane="topRight" state="frozen"/>
      <selection pane="topRight" activeCell="A12" sqref="A12:XFD12"/>
    </sheetView>
  </sheetViews>
  <sheetFormatPr baseColWidth="10" defaultRowHeight="30" customHeight="1" x14ac:dyDescent="0.4"/>
  <cols>
    <col min="1" max="1" width="49.28515625" style="1" customWidth="1"/>
    <col min="2" max="3" width="7.85546875" style="1" bestFit="1" customWidth="1"/>
    <col min="4" max="4" width="8.28515625" style="1" bestFit="1" customWidth="1"/>
    <col min="5" max="5" width="8" style="1" bestFit="1" customWidth="1"/>
    <col min="6" max="6" width="8.7109375" style="1" bestFit="1" customWidth="1"/>
    <col min="7" max="7" width="7.85546875" style="1" bestFit="1" customWidth="1"/>
    <col min="8" max="8" width="9.85546875" style="1" customWidth="1"/>
    <col min="9" max="9" width="15.85546875" style="10" bestFit="1" customWidth="1"/>
    <col min="10" max="10" width="4.7109375" style="1" customWidth="1"/>
    <col min="11" max="11" width="15" style="24" bestFit="1" customWidth="1"/>
    <col min="12" max="12" width="26.85546875" style="24" bestFit="1" customWidth="1"/>
    <col min="13" max="13" width="7.7109375" style="27" customWidth="1"/>
    <col min="14" max="14" width="6.42578125" style="1" bestFit="1" customWidth="1"/>
    <col min="15" max="16384" width="11.42578125" style="1"/>
  </cols>
  <sheetData>
    <row r="1" spans="1:25" ht="18.75" thickBot="1" x14ac:dyDescent="0.45">
      <c r="A1" s="11" t="s">
        <v>52</v>
      </c>
      <c r="G1" s="11"/>
      <c r="K1" s="94" t="s">
        <v>63</v>
      </c>
      <c r="L1" s="94" t="s">
        <v>61</v>
      </c>
      <c r="M1" s="95" t="s">
        <v>62</v>
      </c>
    </row>
    <row r="2" spans="1:25" ht="19.5" thickTop="1" thickBot="1" x14ac:dyDescent="0.45">
      <c r="A2" s="12" t="s">
        <v>33</v>
      </c>
      <c r="B2" s="13" t="s">
        <v>34</v>
      </c>
      <c r="C2" s="14" t="s">
        <v>35</v>
      </c>
      <c r="D2" s="15" t="s">
        <v>36</v>
      </c>
      <c r="E2" s="14" t="s">
        <v>37</v>
      </c>
      <c r="F2" s="15" t="s">
        <v>38</v>
      </c>
      <c r="G2" s="14" t="s">
        <v>39</v>
      </c>
      <c r="H2" s="16" t="s">
        <v>40</v>
      </c>
      <c r="I2" s="17" t="s">
        <v>41</v>
      </c>
      <c r="K2" s="95"/>
      <c r="L2" s="95"/>
      <c r="M2" s="95"/>
    </row>
    <row r="3" spans="1:25" s="19" customFormat="1" ht="21" customHeight="1" thickBot="1" x14ac:dyDescent="0.45">
      <c r="A3" s="36" t="s">
        <v>7</v>
      </c>
      <c r="B3" s="42" t="s">
        <v>70</v>
      </c>
      <c r="C3" s="53">
        <v>250</v>
      </c>
      <c r="D3" s="53">
        <v>987</v>
      </c>
      <c r="E3" s="53">
        <v>275</v>
      </c>
      <c r="F3" s="53">
        <v>1017</v>
      </c>
      <c r="G3" s="53">
        <v>250</v>
      </c>
      <c r="H3" s="53">
        <v>997</v>
      </c>
      <c r="I3" s="40">
        <f>(SUM(C3/D3+E3/F3+G3/H3)*1000)/3</f>
        <v>258.14940325464937</v>
      </c>
      <c r="K3" s="39">
        <v>239.54752303205771</v>
      </c>
      <c r="L3" s="21">
        <f t="shared" ref="L3:L27" si="0">I3-K3</f>
        <v>18.60188022259166</v>
      </c>
      <c r="M3" s="59">
        <f>(I3-K3)/K3</f>
        <v>7.7654237401996604E-2</v>
      </c>
      <c r="O3" s="19">
        <v>248.52489141801834</v>
      </c>
      <c r="P3" s="19" t="s">
        <v>7</v>
      </c>
      <c r="Q3" s="19">
        <v>1</v>
      </c>
      <c r="S3" s="53">
        <v>250</v>
      </c>
      <c r="T3" s="53">
        <v>1009</v>
      </c>
      <c r="U3" s="53">
        <v>250</v>
      </c>
      <c r="V3" s="53">
        <v>1014</v>
      </c>
      <c r="W3" s="53">
        <v>250</v>
      </c>
      <c r="X3" s="53">
        <v>995</v>
      </c>
      <c r="Y3" s="76">
        <f>(SUM(S3/T3+U3/V3+W3/X3)*1000)/3</f>
        <v>248.52489141801834</v>
      </c>
    </row>
    <row r="4" spans="1:25" ht="21" customHeight="1" thickBot="1" x14ac:dyDescent="0.45">
      <c r="A4" s="36" t="s">
        <v>42</v>
      </c>
      <c r="B4" s="42" t="s">
        <v>70</v>
      </c>
      <c r="C4" s="53">
        <v>500</v>
      </c>
      <c r="D4" s="53">
        <v>986</v>
      </c>
      <c r="E4" s="53">
        <v>500</v>
      </c>
      <c r="F4" s="53">
        <v>974</v>
      </c>
      <c r="G4" s="53">
        <v>500</v>
      </c>
      <c r="H4" s="53">
        <v>990</v>
      </c>
      <c r="I4" s="40">
        <f t="shared" ref="I4:I13" si="1">(SUM(C4/D4+E4/F4+G4/H4)*1000)/3</f>
        <v>508.49897303950144</v>
      </c>
      <c r="J4" s="19"/>
      <c r="K4" s="39">
        <v>510.18884900652779</v>
      </c>
      <c r="L4" s="25">
        <f t="shared" si="0"/>
        <v>-1.689875967026353</v>
      </c>
      <c r="M4" s="60">
        <f t="shared" ref="M4:M27" si="2">(I4-K4)/K4</f>
        <v>-3.3122557859055269E-3</v>
      </c>
      <c r="O4" s="1">
        <v>599.61882075739072</v>
      </c>
      <c r="P4" s="1" t="s">
        <v>42</v>
      </c>
      <c r="Q4" s="19">
        <v>1</v>
      </c>
      <c r="S4" s="53">
        <v>600</v>
      </c>
      <c r="T4" s="53">
        <v>993</v>
      </c>
      <c r="U4" s="53">
        <v>600</v>
      </c>
      <c r="V4" s="53">
        <v>1006</v>
      </c>
      <c r="W4" s="53">
        <v>600</v>
      </c>
      <c r="X4" s="53">
        <v>1003</v>
      </c>
      <c r="Y4" s="76">
        <f t="shared" ref="Y4:Y6" si="3">(SUM(S4/T4+U4/V4+W4/X4)*1000)/3</f>
        <v>599.61882075739072</v>
      </c>
    </row>
    <row r="5" spans="1:25" s="19" customFormat="1" ht="21" customHeight="1" thickBot="1" x14ac:dyDescent="0.45">
      <c r="A5" s="36" t="s">
        <v>11</v>
      </c>
      <c r="B5" s="42" t="s">
        <v>70</v>
      </c>
      <c r="C5" s="53">
        <v>350</v>
      </c>
      <c r="D5" s="53">
        <v>958</v>
      </c>
      <c r="E5" s="53">
        <v>350</v>
      </c>
      <c r="F5" s="53">
        <v>981</v>
      </c>
      <c r="G5" s="53">
        <v>350</v>
      </c>
      <c r="H5" s="53">
        <v>974</v>
      </c>
      <c r="I5" s="40">
        <f t="shared" si="1"/>
        <v>360.48872686592557</v>
      </c>
      <c r="K5" s="39">
        <v>260.4181769404733</v>
      </c>
      <c r="L5" s="21">
        <f t="shared" si="0"/>
        <v>100.07054992545227</v>
      </c>
      <c r="M5" s="59">
        <f t="shared" si="2"/>
        <v>0.38426868316617746</v>
      </c>
      <c r="O5" s="19">
        <v>361.4872331508995</v>
      </c>
      <c r="P5" s="19" t="s">
        <v>11</v>
      </c>
      <c r="Q5" s="19">
        <v>2</v>
      </c>
      <c r="S5" s="53">
        <v>350</v>
      </c>
      <c r="T5" s="53">
        <v>1010</v>
      </c>
      <c r="U5" s="53">
        <v>350</v>
      </c>
      <c r="V5" s="53">
        <v>1004</v>
      </c>
      <c r="W5" s="53">
        <v>350</v>
      </c>
      <c r="X5" s="53">
        <v>899</v>
      </c>
      <c r="Y5" s="76">
        <f t="shared" si="3"/>
        <v>361.4872331508995</v>
      </c>
    </row>
    <row r="6" spans="1:25" s="19" customFormat="1" ht="21" customHeight="1" thickBot="1" x14ac:dyDescent="0.45">
      <c r="A6" s="36" t="s">
        <v>12</v>
      </c>
      <c r="B6" s="42" t="s">
        <v>70</v>
      </c>
      <c r="C6" s="53">
        <v>400</v>
      </c>
      <c r="D6" s="53">
        <v>964</v>
      </c>
      <c r="E6" s="53">
        <v>400</v>
      </c>
      <c r="F6" s="53">
        <v>972</v>
      </c>
      <c r="G6" s="53">
        <v>350</v>
      </c>
      <c r="H6" s="53">
        <v>974</v>
      </c>
      <c r="I6" s="40">
        <f t="shared" si="1"/>
        <v>395.26776963068124</v>
      </c>
      <c r="K6" s="39">
        <v>289.66076911727544</v>
      </c>
      <c r="L6" s="21">
        <f t="shared" si="0"/>
        <v>105.60700051340581</v>
      </c>
      <c r="M6" s="59">
        <f t="shared" si="2"/>
        <v>0.36458855244787575</v>
      </c>
      <c r="O6" s="19">
        <v>381.83766852105117</v>
      </c>
      <c r="P6" s="19" t="s">
        <v>12</v>
      </c>
      <c r="Q6" s="19">
        <v>1</v>
      </c>
      <c r="S6" s="53">
        <v>400</v>
      </c>
      <c r="T6" s="53">
        <v>996</v>
      </c>
      <c r="U6" s="53">
        <v>350</v>
      </c>
      <c r="V6" s="53">
        <v>1005</v>
      </c>
      <c r="W6" s="53">
        <v>400</v>
      </c>
      <c r="X6" s="53">
        <v>1011</v>
      </c>
      <c r="Y6" s="76">
        <f t="shared" si="3"/>
        <v>381.83766852105117</v>
      </c>
    </row>
    <row r="7" spans="1:25" s="19" customFormat="1" ht="21" customHeight="1" thickBot="1" x14ac:dyDescent="0.45">
      <c r="A7" s="36" t="s">
        <v>13</v>
      </c>
      <c r="B7" s="42" t="s">
        <v>70</v>
      </c>
      <c r="C7" s="53">
        <v>300</v>
      </c>
      <c r="D7" s="53">
        <v>983</v>
      </c>
      <c r="E7" s="53">
        <v>300</v>
      </c>
      <c r="F7" s="53">
        <v>961</v>
      </c>
      <c r="G7" s="53">
        <v>300</v>
      </c>
      <c r="H7" s="53">
        <v>972</v>
      </c>
      <c r="I7" s="40">
        <f t="shared" si="1"/>
        <v>308.66833086542948</v>
      </c>
      <c r="K7" s="39">
        <v>283.31756100371376</v>
      </c>
      <c r="L7" s="21">
        <f t="shared" si="0"/>
        <v>25.350769861715719</v>
      </c>
      <c r="M7" s="59">
        <f t="shared" si="2"/>
        <v>8.947828638614963E-2</v>
      </c>
      <c r="O7" s="19">
        <v>261.74140260452754</v>
      </c>
      <c r="P7" s="19" t="s">
        <v>13</v>
      </c>
      <c r="Q7" s="19">
        <v>1</v>
      </c>
      <c r="S7" s="53">
        <v>250</v>
      </c>
      <c r="T7" s="53">
        <v>882</v>
      </c>
      <c r="U7" s="53">
        <v>250</v>
      </c>
      <c r="V7" s="53">
        <v>990</v>
      </c>
      <c r="W7" s="53">
        <v>250</v>
      </c>
      <c r="X7" s="53">
        <v>1003</v>
      </c>
      <c r="Y7" s="76">
        <f>(SUM(S7/T7+U7/V7+W7/X7)*1000)/3</f>
        <v>261.74140260452754</v>
      </c>
    </row>
    <row r="8" spans="1:25" ht="21" customHeight="1" thickBot="1" x14ac:dyDescent="0.45">
      <c r="A8" s="37" t="s">
        <v>64</v>
      </c>
      <c r="B8" s="42" t="s">
        <v>70</v>
      </c>
      <c r="C8" s="53">
        <v>500</v>
      </c>
      <c r="D8" s="53"/>
      <c r="E8" s="53">
        <v>500</v>
      </c>
      <c r="F8" s="53"/>
      <c r="G8" s="53">
        <v>500</v>
      </c>
      <c r="H8" s="53"/>
      <c r="I8" s="39">
        <f>(+C8+E8+G8)/3</f>
        <v>500</v>
      </c>
      <c r="J8" s="19"/>
      <c r="K8" s="40">
        <v>500</v>
      </c>
      <c r="L8" s="25">
        <f t="shared" si="0"/>
        <v>0</v>
      </c>
      <c r="M8" s="60">
        <f t="shared" si="2"/>
        <v>0</v>
      </c>
      <c r="O8" s="1">
        <v>500</v>
      </c>
      <c r="Q8" s="19"/>
      <c r="S8" s="1">
        <v>500</v>
      </c>
      <c r="U8" s="1">
        <v>500</v>
      </c>
      <c r="W8" s="1">
        <v>500</v>
      </c>
      <c r="Y8" s="1">
        <v>500</v>
      </c>
    </row>
    <row r="9" spans="1:25" s="19" customFormat="1" ht="21" customHeight="1" thickBot="1" x14ac:dyDescent="0.45">
      <c r="A9" s="36" t="s">
        <v>43</v>
      </c>
      <c r="B9" s="42" t="s">
        <v>70</v>
      </c>
      <c r="C9" s="53">
        <v>600</v>
      </c>
      <c r="D9" s="53">
        <v>970</v>
      </c>
      <c r="E9" s="53">
        <v>600</v>
      </c>
      <c r="F9" s="53">
        <v>990</v>
      </c>
      <c r="G9" s="53">
        <v>600</v>
      </c>
      <c r="H9" s="53">
        <v>983</v>
      </c>
      <c r="I9" s="40">
        <f t="shared" si="1"/>
        <v>611.66456862359371</v>
      </c>
      <c r="K9" s="39">
        <v>591.18190054203524</v>
      </c>
      <c r="L9" s="21">
        <f t="shared" si="0"/>
        <v>20.482668081558472</v>
      </c>
      <c r="M9" s="59">
        <f t="shared" si="2"/>
        <v>3.4646981010038685E-2</v>
      </c>
      <c r="O9" s="1">
        <v>584.62921879675093</v>
      </c>
      <c r="P9" s="75" t="s">
        <v>43</v>
      </c>
      <c r="S9" s="19">
        <v>600</v>
      </c>
      <c r="T9" s="19">
        <v>1034</v>
      </c>
      <c r="U9" s="19">
        <v>600</v>
      </c>
      <c r="V9" s="19">
        <v>1018</v>
      </c>
      <c r="W9" s="19">
        <v>600</v>
      </c>
      <c r="X9" s="19">
        <v>1027</v>
      </c>
      <c r="Y9" s="19">
        <v>584.62921879675093</v>
      </c>
    </row>
    <row r="10" spans="1:25" s="19" customFormat="1" ht="23.25" thickBot="1" x14ac:dyDescent="0.45">
      <c r="A10" s="37" t="s">
        <v>44</v>
      </c>
      <c r="B10" s="42" t="s">
        <v>70</v>
      </c>
      <c r="C10" s="53">
        <v>500</v>
      </c>
      <c r="D10" s="53">
        <v>1995</v>
      </c>
      <c r="E10" s="53">
        <v>550</v>
      </c>
      <c r="F10" s="53">
        <v>1995</v>
      </c>
      <c r="G10" s="53">
        <v>500</v>
      </c>
      <c r="H10" s="53">
        <v>1000</v>
      </c>
      <c r="I10" s="40">
        <f t="shared" si="1"/>
        <v>342.10526315789474</v>
      </c>
      <c r="K10" s="39">
        <v>300.9535399308333</v>
      </c>
      <c r="L10" s="21">
        <f t="shared" si="0"/>
        <v>41.151723227061439</v>
      </c>
      <c r="M10" s="59">
        <f t="shared" si="2"/>
        <v>0.13673779426724517</v>
      </c>
      <c r="O10" s="19">
        <v>513.81475088848094</v>
      </c>
      <c r="P10" s="19" t="s">
        <v>44</v>
      </c>
      <c r="S10" s="19">
        <v>500</v>
      </c>
      <c r="T10" s="19">
        <v>1002</v>
      </c>
      <c r="U10" s="19">
        <v>550</v>
      </c>
      <c r="V10" s="19">
        <v>1013</v>
      </c>
      <c r="W10" s="19">
        <v>500</v>
      </c>
      <c r="X10" s="19">
        <v>1001</v>
      </c>
      <c r="Y10" s="19">
        <v>513.81475088848094</v>
      </c>
    </row>
    <row r="11" spans="1:25" s="19" customFormat="1" ht="23.25" thickBot="1" x14ac:dyDescent="0.45">
      <c r="A11" s="36" t="s">
        <v>45</v>
      </c>
      <c r="B11" s="42" t="s">
        <v>70</v>
      </c>
      <c r="C11" s="53">
        <v>250</v>
      </c>
      <c r="D11" s="53">
        <v>998</v>
      </c>
      <c r="E11" s="53">
        <v>250</v>
      </c>
      <c r="F11" s="53">
        <v>998</v>
      </c>
      <c r="G11" s="53">
        <v>250</v>
      </c>
      <c r="H11" s="53">
        <v>998</v>
      </c>
      <c r="I11" s="40">
        <f t="shared" si="1"/>
        <v>250.501002004008</v>
      </c>
      <c r="K11" s="39">
        <v>536.04653245147563</v>
      </c>
      <c r="L11" s="21">
        <f t="shared" si="0"/>
        <v>-285.54553044746763</v>
      </c>
      <c r="M11" s="59">
        <f t="shared" si="2"/>
        <v>-0.53268795367744681</v>
      </c>
      <c r="O11" s="19">
        <v>265.61017845191651</v>
      </c>
      <c r="P11" s="19" t="s">
        <v>45</v>
      </c>
      <c r="S11" s="19">
        <v>250</v>
      </c>
      <c r="T11" s="19">
        <v>1010</v>
      </c>
      <c r="U11" s="19">
        <v>250</v>
      </c>
      <c r="V11" s="19">
        <v>998</v>
      </c>
      <c r="W11" s="19">
        <v>300</v>
      </c>
      <c r="X11" s="19">
        <v>1004</v>
      </c>
      <c r="Y11" s="19">
        <v>265.61017845191651</v>
      </c>
    </row>
    <row r="12" spans="1:25" s="19" customFormat="1" ht="23.25" thickBot="1" x14ac:dyDescent="0.45">
      <c r="A12" s="37" t="s">
        <v>17</v>
      </c>
      <c r="B12" s="42" t="s">
        <v>70</v>
      </c>
      <c r="C12" s="53">
        <v>500</v>
      </c>
      <c r="D12" s="53">
        <v>1011</v>
      </c>
      <c r="E12" s="53">
        <v>500</v>
      </c>
      <c r="F12" s="53">
        <v>1009</v>
      </c>
      <c r="G12" s="53">
        <v>550</v>
      </c>
      <c r="H12" s="53">
        <v>1021</v>
      </c>
      <c r="I12" s="40">
        <f t="shared" si="1"/>
        <v>509.59584723552842</v>
      </c>
      <c r="K12" s="39">
        <v>498.17677681836017</v>
      </c>
      <c r="L12" s="21">
        <f t="shared" si="0"/>
        <v>11.419070417168257</v>
      </c>
      <c r="M12" s="59">
        <f t="shared" si="2"/>
        <v>2.2921723670254013E-2</v>
      </c>
      <c r="O12" s="19">
        <v>530.68124720188939</v>
      </c>
      <c r="P12" s="19" t="s">
        <v>17</v>
      </c>
      <c r="S12" s="19">
        <v>500</v>
      </c>
      <c r="T12" s="19">
        <v>1003</v>
      </c>
      <c r="U12" s="19">
        <v>600</v>
      </c>
      <c r="V12" s="19">
        <v>1005</v>
      </c>
      <c r="W12" s="19">
        <v>500</v>
      </c>
      <c r="X12" s="19">
        <v>1007</v>
      </c>
      <c r="Y12" s="19">
        <v>530.68124720188939</v>
      </c>
    </row>
    <row r="13" spans="1:25" ht="21" customHeight="1" thickBot="1" x14ac:dyDescent="0.45">
      <c r="A13" s="36" t="s">
        <v>46</v>
      </c>
      <c r="B13" s="42" t="s">
        <v>70</v>
      </c>
      <c r="C13" s="53">
        <v>650</v>
      </c>
      <c r="D13" s="53">
        <v>998</v>
      </c>
      <c r="E13" s="53">
        <v>600</v>
      </c>
      <c r="F13" s="53">
        <v>1001</v>
      </c>
      <c r="G13" s="53">
        <v>600</v>
      </c>
      <c r="H13" s="53">
        <v>990</v>
      </c>
      <c r="I13" s="40">
        <f t="shared" si="1"/>
        <v>618.92127022387547</v>
      </c>
      <c r="J13" s="19"/>
      <c r="K13" s="39">
        <v>412.72661724754272</v>
      </c>
      <c r="L13" s="25">
        <f t="shared" si="0"/>
        <v>206.19465297633275</v>
      </c>
      <c r="M13" s="60">
        <f t="shared" si="2"/>
        <v>0.4995913623197763</v>
      </c>
      <c r="O13" s="19">
        <v>616.36032390245691</v>
      </c>
      <c r="P13" s="19" t="s">
        <v>46</v>
      </c>
      <c r="Q13" s="19"/>
      <c r="S13" s="1">
        <v>600</v>
      </c>
      <c r="T13" s="1">
        <v>989</v>
      </c>
      <c r="U13" s="1">
        <v>650</v>
      </c>
      <c r="V13" s="1">
        <v>1009</v>
      </c>
      <c r="W13" s="1">
        <v>600</v>
      </c>
      <c r="X13" s="1">
        <v>1003</v>
      </c>
      <c r="Y13" s="1">
        <v>616.36032390245691</v>
      </c>
    </row>
    <row r="14" spans="1:25" ht="21" customHeight="1" thickBot="1" x14ac:dyDescent="0.45">
      <c r="A14" s="36" t="s">
        <v>19</v>
      </c>
      <c r="B14" s="42" t="s">
        <v>71</v>
      </c>
      <c r="C14" s="53">
        <v>1000</v>
      </c>
      <c r="D14" s="54"/>
      <c r="E14" s="53">
        <v>1000</v>
      </c>
      <c r="F14" s="54"/>
      <c r="G14" s="53">
        <v>1000</v>
      </c>
      <c r="H14" s="55"/>
      <c r="I14" s="39">
        <f t="shared" ref="I14:I31" si="4">(+C14+E14+G14)/3</f>
        <v>1000</v>
      </c>
      <c r="J14" s="19"/>
      <c r="K14" s="39">
        <v>1000</v>
      </c>
      <c r="L14" s="25">
        <f t="shared" si="0"/>
        <v>0</v>
      </c>
      <c r="M14" s="60">
        <f t="shared" si="2"/>
        <v>0</v>
      </c>
      <c r="O14" s="1">
        <v>1000</v>
      </c>
      <c r="P14" s="1" t="s">
        <v>19</v>
      </c>
      <c r="Q14" s="19"/>
      <c r="S14" s="1">
        <v>1000</v>
      </c>
      <c r="U14" s="1">
        <v>1000</v>
      </c>
      <c r="W14" s="1">
        <v>1000</v>
      </c>
      <c r="Y14" s="1">
        <v>1000</v>
      </c>
    </row>
    <row r="15" spans="1:25" ht="21" customHeight="1" thickBot="1" x14ac:dyDescent="0.45">
      <c r="A15" s="36" t="s">
        <v>20</v>
      </c>
      <c r="B15" s="42" t="s">
        <v>71</v>
      </c>
      <c r="C15" s="53">
        <v>900</v>
      </c>
      <c r="D15" s="54"/>
      <c r="E15" s="53">
        <v>900</v>
      </c>
      <c r="F15" s="54"/>
      <c r="G15" s="53">
        <v>900</v>
      </c>
      <c r="H15" s="55"/>
      <c r="I15" s="39">
        <f t="shared" si="4"/>
        <v>900</v>
      </c>
      <c r="J15" s="19"/>
      <c r="K15" s="39">
        <v>900</v>
      </c>
      <c r="L15" s="25">
        <f t="shared" si="0"/>
        <v>0</v>
      </c>
      <c r="M15" s="60">
        <f t="shared" si="2"/>
        <v>0</v>
      </c>
      <c r="O15" s="1">
        <v>883.33333333333337</v>
      </c>
      <c r="P15" s="1" t="s">
        <v>20</v>
      </c>
      <c r="Q15" s="19"/>
      <c r="S15" s="1">
        <v>900</v>
      </c>
      <c r="U15" s="1">
        <v>850</v>
      </c>
      <c r="W15" s="1">
        <v>900</v>
      </c>
      <c r="Y15" s="1">
        <v>883.33333333333337</v>
      </c>
    </row>
    <row r="16" spans="1:25" ht="21" customHeight="1" thickBot="1" x14ac:dyDescent="0.45">
      <c r="A16" s="36" t="s">
        <v>21</v>
      </c>
      <c r="B16" s="42" t="s">
        <v>71</v>
      </c>
      <c r="C16" s="53">
        <v>650</v>
      </c>
      <c r="D16" s="54"/>
      <c r="E16" s="53">
        <v>600</v>
      </c>
      <c r="F16" s="54"/>
      <c r="G16" s="53">
        <v>650</v>
      </c>
      <c r="H16" s="55"/>
      <c r="I16" s="39">
        <f t="shared" si="4"/>
        <v>633.33333333333337</v>
      </c>
      <c r="J16" s="19"/>
      <c r="K16" s="39">
        <v>616.66666666666663</v>
      </c>
      <c r="L16" s="25">
        <f t="shared" si="0"/>
        <v>16.666666666666742</v>
      </c>
      <c r="M16" s="60">
        <f t="shared" si="2"/>
        <v>2.702702702702715E-2</v>
      </c>
      <c r="O16" s="1">
        <v>650</v>
      </c>
      <c r="P16" s="1" t="s">
        <v>21</v>
      </c>
      <c r="Q16" s="19"/>
      <c r="S16" s="1">
        <v>650</v>
      </c>
      <c r="U16" s="1">
        <v>650</v>
      </c>
      <c r="W16" s="1">
        <v>650</v>
      </c>
      <c r="Y16" s="1">
        <v>650</v>
      </c>
    </row>
    <row r="17" spans="1:25" s="19" customFormat="1" ht="21" customHeight="1" thickBot="1" x14ac:dyDescent="0.45">
      <c r="A17" s="37" t="s">
        <v>22</v>
      </c>
      <c r="B17" s="42" t="s">
        <v>71</v>
      </c>
      <c r="C17" s="53">
        <v>400</v>
      </c>
      <c r="D17" s="54"/>
      <c r="E17" s="53">
        <v>400</v>
      </c>
      <c r="F17" s="54"/>
      <c r="G17" s="53">
        <v>400</v>
      </c>
      <c r="H17" s="55"/>
      <c r="I17" s="39">
        <f t="shared" si="4"/>
        <v>400</v>
      </c>
      <c r="K17" s="39">
        <v>400</v>
      </c>
      <c r="L17" s="21">
        <f t="shared" si="0"/>
        <v>0</v>
      </c>
      <c r="M17" s="59">
        <f t="shared" si="2"/>
        <v>0</v>
      </c>
      <c r="N17" s="28"/>
      <c r="O17" s="1">
        <v>400</v>
      </c>
      <c r="P17" s="1" t="s">
        <v>22</v>
      </c>
      <c r="S17" s="19">
        <v>400</v>
      </c>
      <c r="U17" s="19">
        <v>400</v>
      </c>
      <c r="W17" s="19">
        <v>400</v>
      </c>
      <c r="Y17" s="19">
        <v>400</v>
      </c>
    </row>
    <row r="18" spans="1:25" s="19" customFormat="1" ht="21" customHeight="1" thickBot="1" x14ac:dyDescent="0.45">
      <c r="A18" s="36" t="s">
        <v>47</v>
      </c>
      <c r="B18" s="42" t="s">
        <v>72</v>
      </c>
      <c r="C18" s="53">
        <v>3500</v>
      </c>
      <c r="D18" s="54"/>
      <c r="E18" s="53">
        <v>3500</v>
      </c>
      <c r="F18" s="54"/>
      <c r="G18" s="53">
        <v>3500</v>
      </c>
      <c r="H18" s="55"/>
      <c r="I18" s="39">
        <f t="shared" si="4"/>
        <v>3500</v>
      </c>
      <c r="K18" s="39">
        <v>3500</v>
      </c>
      <c r="L18" s="21">
        <f t="shared" si="0"/>
        <v>0</v>
      </c>
      <c r="M18" s="59">
        <f t="shared" si="2"/>
        <v>0</v>
      </c>
      <c r="N18" s="28"/>
      <c r="O18" s="19">
        <v>3500</v>
      </c>
      <c r="P18" s="19" t="s">
        <v>47</v>
      </c>
      <c r="S18" s="19">
        <v>3500</v>
      </c>
      <c r="U18" s="19">
        <v>3500</v>
      </c>
      <c r="W18" s="19">
        <v>3500</v>
      </c>
      <c r="Y18" s="19">
        <v>3500</v>
      </c>
    </row>
    <row r="19" spans="1:25" ht="21" customHeight="1" thickBot="1" x14ac:dyDescent="0.45">
      <c r="A19" s="36" t="s">
        <v>24</v>
      </c>
      <c r="B19" s="42" t="s">
        <v>72</v>
      </c>
      <c r="C19" s="56">
        <v>7000</v>
      </c>
      <c r="D19" s="54"/>
      <c r="E19" s="56">
        <v>7000</v>
      </c>
      <c r="F19" s="54"/>
      <c r="G19" s="56">
        <v>7000</v>
      </c>
      <c r="H19" s="55"/>
      <c r="I19" s="39">
        <f t="shared" si="4"/>
        <v>7000</v>
      </c>
      <c r="J19" s="19"/>
      <c r="K19" s="39">
        <v>7000</v>
      </c>
      <c r="L19" s="25">
        <f t="shared" si="0"/>
        <v>0</v>
      </c>
      <c r="M19" s="60">
        <f t="shared" si="2"/>
        <v>0</v>
      </c>
      <c r="O19" s="19">
        <v>7000</v>
      </c>
      <c r="P19" s="19" t="s">
        <v>24</v>
      </c>
      <c r="Q19" s="19"/>
      <c r="S19" s="1">
        <v>7000</v>
      </c>
      <c r="U19" s="1">
        <v>7000</v>
      </c>
      <c r="W19" s="1">
        <v>7000</v>
      </c>
      <c r="Y19" s="1">
        <v>7000</v>
      </c>
    </row>
    <row r="20" spans="1:25" ht="21" customHeight="1" thickBot="1" x14ac:dyDescent="0.45">
      <c r="A20" s="36" t="s">
        <v>48</v>
      </c>
      <c r="B20" s="42" t="s">
        <v>73</v>
      </c>
      <c r="C20" s="56">
        <v>1200</v>
      </c>
      <c r="D20" s="54"/>
      <c r="E20" s="53">
        <v>1200</v>
      </c>
      <c r="F20" s="54"/>
      <c r="G20" s="53">
        <v>1200</v>
      </c>
      <c r="H20" s="55"/>
      <c r="I20" s="39">
        <f t="shared" si="4"/>
        <v>1200</v>
      </c>
      <c r="J20" s="19"/>
      <c r="K20" s="39">
        <v>1200</v>
      </c>
      <c r="L20" s="25">
        <f t="shared" si="0"/>
        <v>0</v>
      </c>
      <c r="M20" s="60">
        <f t="shared" si="2"/>
        <v>0</v>
      </c>
      <c r="O20" s="1">
        <v>1200</v>
      </c>
      <c r="P20" s="1" t="s">
        <v>48</v>
      </c>
      <c r="Q20" s="19"/>
      <c r="S20" s="1">
        <v>1200</v>
      </c>
      <c r="U20" s="1">
        <v>1200</v>
      </c>
      <c r="W20" s="1">
        <v>1200</v>
      </c>
      <c r="Y20" s="1">
        <v>1200</v>
      </c>
    </row>
    <row r="21" spans="1:25" ht="21" customHeight="1" thickBot="1" x14ac:dyDescent="0.45">
      <c r="A21" s="36" t="s">
        <v>25</v>
      </c>
      <c r="B21" s="42" t="s">
        <v>73</v>
      </c>
      <c r="C21" s="53">
        <v>2000</v>
      </c>
      <c r="D21" s="54"/>
      <c r="E21" s="53">
        <v>2000</v>
      </c>
      <c r="F21" s="54"/>
      <c r="G21" s="53">
        <v>2000</v>
      </c>
      <c r="H21" s="55"/>
      <c r="I21" s="39">
        <f t="shared" si="4"/>
        <v>2000</v>
      </c>
      <c r="J21" s="19"/>
      <c r="K21" s="39">
        <v>2000</v>
      </c>
      <c r="L21" s="25">
        <f t="shared" si="0"/>
        <v>0</v>
      </c>
      <c r="M21" s="60">
        <f t="shared" si="2"/>
        <v>0</v>
      </c>
      <c r="O21" s="1">
        <v>2000</v>
      </c>
      <c r="P21" s="1" t="s">
        <v>25</v>
      </c>
      <c r="Q21" s="19"/>
      <c r="S21" s="1">
        <v>2000</v>
      </c>
      <c r="U21" s="1">
        <v>2000</v>
      </c>
      <c r="W21" s="1">
        <v>2000</v>
      </c>
      <c r="Y21" s="1">
        <v>2000</v>
      </c>
    </row>
    <row r="22" spans="1:25" ht="21" customHeight="1" thickBot="1" x14ac:dyDescent="0.45">
      <c r="A22" s="36" t="s">
        <v>26</v>
      </c>
      <c r="B22" s="42" t="s">
        <v>73</v>
      </c>
      <c r="C22" s="53">
        <v>2500</v>
      </c>
      <c r="D22" s="54"/>
      <c r="E22" s="53">
        <v>2500</v>
      </c>
      <c r="F22" s="54"/>
      <c r="G22" s="53">
        <v>2500</v>
      </c>
      <c r="H22" s="55"/>
      <c r="I22" s="39">
        <f t="shared" si="4"/>
        <v>2500</v>
      </c>
      <c r="J22" s="19"/>
      <c r="K22" s="39">
        <v>2500</v>
      </c>
      <c r="L22" s="25">
        <f t="shared" si="0"/>
        <v>0</v>
      </c>
      <c r="M22" s="60">
        <f t="shared" si="2"/>
        <v>0</v>
      </c>
      <c r="O22" s="1">
        <v>2500</v>
      </c>
      <c r="P22" s="1" t="s">
        <v>26</v>
      </c>
      <c r="Q22" s="19"/>
      <c r="S22" s="1">
        <v>2500</v>
      </c>
      <c r="U22" s="1">
        <v>2500</v>
      </c>
      <c r="W22" s="1">
        <v>2500</v>
      </c>
      <c r="Y22" s="1">
        <v>2500</v>
      </c>
    </row>
    <row r="23" spans="1:25" ht="21" customHeight="1" thickBot="1" x14ac:dyDescent="0.45">
      <c r="A23" s="36" t="s">
        <v>65</v>
      </c>
      <c r="B23" s="42" t="s">
        <v>72</v>
      </c>
      <c r="C23" s="53">
        <v>5500</v>
      </c>
      <c r="D23" s="54"/>
      <c r="E23" s="53">
        <v>5500</v>
      </c>
      <c r="F23" s="54"/>
      <c r="G23" s="53">
        <v>5500</v>
      </c>
      <c r="H23" s="55"/>
      <c r="I23" s="39">
        <f t="shared" si="4"/>
        <v>5500</v>
      </c>
      <c r="J23" s="19"/>
      <c r="K23" s="39">
        <v>5500</v>
      </c>
      <c r="L23" s="25">
        <f t="shared" si="0"/>
        <v>0</v>
      </c>
      <c r="M23" s="60">
        <f t="shared" si="2"/>
        <v>0</v>
      </c>
      <c r="O23" s="1">
        <v>5500</v>
      </c>
      <c r="P23" s="1" t="s">
        <v>76</v>
      </c>
      <c r="Q23" s="19"/>
      <c r="S23" s="1">
        <v>5500</v>
      </c>
      <c r="U23" s="1">
        <v>5500</v>
      </c>
      <c r="W23" s="1">
        <v>5500</v>
      </c>
      <c r="Y23" s="1">
        <v>5500</v>
      </c>
    </row>
    <row r="24" spans="1:25" ht="21" customHeight="1" thickBot="1" x14ac:dyDescent="0.45">
      <c r="A24" s="36" t="s">
        <v>66</v>
      </c>
      <c r="B24" s="42" t="s">
        <v>73</v>
      </c>
      <c r="C24" s="53">
        <v>1000</v>
      </c>
      <c r="D24" s="54"/>
      <c r="E24" s="53">
        <v>1000</v>
      </c>
      <c r="F24" s="54"/>
      <c r="G24" s="53">
        <v>1000</v>
      </c>
      <c r="H24" s="55"/>
      <c r="I24" s="39">
        <f t="shared" si="4"/>
        <v>1000</v>
      </c>
      <c r="J24" s="19"/>
      <c r="K24" s="40">
        <v>1000</v>
      </c>
      <c r="L24" s="25">
        <f t="shared" si="0"/>
        <v>0</v>
      </c>
      <c r="M24" s="60">
        <f t="shared" si="2"/>
        <v>0</v>
      </c>
      <c r="O24" s="1">
        <v>1000</v>
      </c>
      <c r="P24" s="1" t="s">
        <v>77</v>
      </c>
      <c r="Q24" s="19"/>
      <c r="S24" s="1">
        <v>1000</v>
      </c>
      <c r="U24" s="1">
        <v>1000</v>
      </c>
      <c r="W24" s="1">
        <v>1000</v>
      </c>
      <c r="Y24" s="1">
        <v>1000</v>
      </c>
    </row>
    <row r="25" spans="1:25" ht="21" customHeight="1" thickBot="1" x14ac:dyDescent="0.45">
      <c r="A25" s="37" t="s">
        <v>67</v>
      </c>
      <c r="B25" s="42" t="s">
        <v>73</v>
      </c>
      <c r="C25" s="53">
        <v>1000</v>
      </c>
      <c r="D25" s="54"/>
      <c r="E25" s="53">
        <v>1000</v>
      </c>
      <c r="F25" s="54"/>
      <c r="G25" s="53">
        <v>1000</v>
      </c>
      <c r="H25" s="55"/>
      <c r="I25" s="39">
        <f t="shared" si="4"/>
        <v>1000</v>
      </c>
      <c r="J25" s="19"/>
      <c r="K25" s="40">
        <v>1000</v>
      </c>
      <c r="L25" s="25">
        <f t="shared" si="0"/>
        <v>0</v>
      </c>
      <c r="M25" s="60">
        <f t="shared" si="2"/>
        <v>0</v>
      </c>
      <c r="O25" s="1">
        <v>1000</v>
      </c>
      <c r="S25" s="81">
        <v>1000</v>
      </c>
      <c r="T25" s="81"/>
      <c r="U25" s="81">
        <v>1000</v>
      </c>
      <c r="V25" s="81"/>
      <c r="W25" s="81">
        <v>1000</v>
      </c>
      <c r="X25" s="81"/>
      <c r="Y25" s="80">
        <f t="shared" ref="Y25" si="5">(+S25+U25+W25)/3</f>
        <v>1000</v>
      </c>
    </row>
    <row r="26" spans="1:25" ht="21" customHeight="1" thickBot="1" x14ac:dyDescent="0.45">
      <c r="A26" s="36" t="s">
        <v>27</v>
      </c>
      <c r="B26" s="42" t="s">
        <v>73</v>
      </c>
      <c r="C26" s="53">
        <v>500</v>
      </c>
      <c r="D26" s="54"/>
      <c r="E26" s="53">
        <v>500</v>
      </c>
      <c r="F26" s="54"/>
      <c r="G26" s="53">
        <v>500</v>
      </c>
      <c r="H26" s="55"/>
      <c r="I26" s="39">
        <f t="shared" si="4"/>
        <v>500</v>
      </c>
      <c r="J26" s="19"/>
      <c r="K26" s="40">
        <v>500</v>
      </c>
      <c r="L26" s="25">
        <f t="shared" si="0"/>
        <v>0</v>
      </c>
      <c r="M26" s="60">
        <f t="shared" si="2"/>
        <v>0</v>
      </c>
      <c r="O26" s="1">
        <v>500</v>
      </c>
      <c r="P26" s="1" t="s">
        <v>27</v>
      </c>
      <c r="Q26" s="19"/>
      <c r="S26" s="53">
        <v>500</v>
      </c>
      <c r="T26" s="54"/>
      <c r="U26" s="53">
        <v>500</v>
      </c>
      <c r="V26" s="54"/>
      <c r="W26" s="53">
        <v>500</v>
      </c>
      <c r="X26" s="55"/>
      <c r="Y26" s="76">
        <f t="shared" ref="Y26:Y27" si="6">(+S26+U26+W26)/3</f>
        <v>500</v>
      </c>
    </row>
    <row r="27" spans="1:25" ht="21" customHeight="1" thickBot="1" x14ac:dyDescent="0.45">
      <c r="A27" s="36" t="s">
        <v>68</v>
      </c>
      <c r="B27" s="42" t="s">
        <v>73</v>
      </c>
      <c r="C27" s="53">
        <v>350</v>
      </c>
      <c r="D27" s="54"/>
      <c r="E27" s="53">
        <v>350</v>
      </c>
      <c r="F27" s="54"/>
      <c r="G27" s="53">
        <v>350</v>
      </c>
      <c r="H27" s="55"/>
      <c r="I27" s="39">
        <f t="shared" si="4"/>
        <v>350</v>
      </c>
      <c r="J27" s="19"/>
      <c r="K27" s="40">
        <v>350</v>
      </c>
      <c r="L27" s="25">
        <f t="shared" si="0"/>
        <v>0</v>
      </c>
      <c r="M27" s="60">
        <f t="shared" si="2"/>
        <v>0</v>
      </c>
      <c r="O27" s="1">
        <v>350</v>
      </c>
      <c r="Q27" s="19"/>
      <c r="S27" s="81">
        <v>350</v>
      </c>
      <c r="T27" s="81"/>
      <c r="U27" s="81">
        <v>350</v>
      </c>
      <c r="V27" s="81"/>
      <c r="W27" s="81">
        <v>350</v>
      </c>
      <c r="X27" s="81"/>
      <c r="Y27" s="80">
        <f t="shared" si="6"/>
        <v>350</v>
      </c>
    </row>
    <row r="28" spans="1:25" ht="30" customHeight="1" thickBot="1" x14ac:dyDescent="0.45">
      <c r="A28" s="36" t="s">
        <v>28</v>
      </c>
      <c r="B28" s="42" t="s">
        <v>74</v>
      </c>
      <c r="C28" s="53">
        <v>75000</v>
      </c>
      <c r="D28" s="54"/>
      <c r="E28" s="53">
        <v>75500</v>
      </c>
      <c r="F28" s="54"/>
      <c r="G28" s="53">
        <v>75000</v>
      </c>
      <c r="H28" s="55"/>
      <c r="I28" s="39">
        <f t="shared" si="4"/>
        <v>75166.666666666672</v>
      </c>
      <c r="J28" s="19"/>
      <c r="K28" s="39">
        <v>75166.666666666672</v>
      </c>
      <c r="L28" s="25">
        <f>I28-K28</f>
        <v>0</v>
      </c>
      <c r="M28" s="60">
        <f>(I28-K28)/K28</f>
        <v>0</v>
      </c>
      <c r="O28" s="1">
        <v>75000</v>
      </c>
      <c r="P28" s="1" t="s">
        <v>28</v>
      </c>
      <c r="Q28" s="19"/>
      <c r="S28" s="53">
        <v>75000</v>
      </c>
      <c r="T28" s="54"/>
      <c r="U28" s="53">
        <v>75000</v>
      </c>
      <c r="V28" s="54"/>
      <c r="W28" s="53">
        <v>75000</v>
      </c>
      <c r="X28" s="55"/>
      <c r="Y28" s="76">
        <f t="shared" ref="Y28:Y31" si="7">(+S28+U28+W28)/3</f>
        <v>75000</v>
      </c>
    </row>
    <row r="29" spans="1:25" ht="30" customHeight="1" thickBot="1" x14ac:dyDescent="0.45">
      <c r="A29" s="36" t="s">
        <v>29</v>
      </c>
      <c r="B29" s="42" t="s">
        <v>74</v>
      </c>
      <c r="C29" s="53">
        <v>75000</v>
      </c>
      <c r="D29" s="54"/>
      <c r="E29" s="53">
        <v>75000</v>
      </c>
      <c r="F29" s="54"/>
      <c r="G29" s="53">
        <v>75000</v>
      </c>
      <c r="H29" s="55"/>
      <c r="I29" s="39">
        <f t="shared" si="4"/>
        <v>75000</v>
      </c>
      <c r="J29" s="19"/>
      <c r="K29" s="39">
        <v>75000</v>
      </c>
      <c r="L29" s="25">
        <f>I29-K29</f>
        <v>0</v>
      </c>
      <c r="M29" s="60">
        <f>(I29-K29)/K29</f>
        <v>0</v>
      </c>
      <c r="O29" s="1">
        <v>75166.666666666672</v>
      </c>
      <c r="P29" s="1" t="s">
        <v>29</v>
      </c>
      <c r="Q29" s="19"/>
      <c r="S29" s="53">
        <v>75000</v>
      </c>
      <c r="T29" s="54"/>
      <c r="U29" s="53">
        <v>75500</v>
      </c>
      <c r="V29" s="54"/>
      <c r="W29" s="53">
        <v>75000</v>
      </c>
      <c r="X29" s="55"/>
      <c r="Y29" s="76">
        <f t="shared" si="7"/>
        <v>75166.666666666672</v>
      </c>
    </row>
    <row r="30" spans="1:25" ht="30" customHeight="1" thickBot="1" x14ac:dyDescent="0.45">
      <c r="A30" s="36" t="s">
        <v>30</v>
      </c>
      <c r="B30" s="42" t="s">
        <v>74</v>
      </c>
      <c r="C30" s="53">
        <v>490000</v>
      </c>
      <c r="D30" s="54"/>
      <c r="E30" s="53">
        <v>490000</v>
      </c>
      <c r="F30" s="54"/>
      <c r="G30" s="53">
        <v>490000</v>
      </c>
      <c r="H30" s="55"/>
      <c r="I30" s="39">
        <f t="shared" si="4"/>
        <v>490000</v>
      </c>
      <c r="J30" s="19"/>
      <c r="K30" s="39">
        <v>491666.66666666669</v>
      </c>
      <c r="L30" s="25">
        <f>I30-K30</f>
        <v>-1666.6666666666861</v>
      </c>
      <c r="M30" s="60">
        <f>(I30-K30)/K30</f>
        <v>-3.3898305084746156E-3</v>
      </c>
      <c r="O30" s="1">
        <v>491666.66666666669</v>
      </c>
      <c r="P30" s="1" t="s">
        <v>30</v>
      </c>
      <c r="Q30" s="19"/>
      <c r="S30" s="53">
        <v>490000</v>
      </c>
      <c r="T30" s="54"/>
      <c r="U30" s="53">
        <v>495000</v>
      </c>
      <c r="V30" s="54"/>
      <c r="W30" s="53">
        <v>490000</v>
      </c>
      <c r="X30" s="55"/>
      <c r="Y30" s="76">
        <f t="shared" si="7"/>
        <v>491666.66666666669</v>
      </c>
    </row>
    <row r="31" spans="1:25" ht="30" customHeight="1" thickBot="1" x14ac:dyDescent="0.45">
      <c r="A31" s="36" t="s">
        <v>31</v>
      </c>
      <c r="B31" s="42" t="s">
        <v>74</v>
      </c>
      <c r="C31" s="53">
        <v>495000</v>
      </c>
      <c r="D31" s="71"/>
      <c r="E31" s="53">
        <v>495000</v>
      </c>
      <c r="F31" s="71"/>
      <c r="G31" s="53">
        <v>495000</v>
      </c>
      <c r="H31" s="72"/>
      <c r="I31" s="39">
        <f t="shared" si="4"/>
        <v>495000</v>
      </c>
      <c r="J31" s="19"/>
      <c r="K31" s="39">
        <v>495000</v>
      </c>
      <c r="L31" s="25">
        <f>I31-K31</f>
        <v>0</v>
      </c>
      <c r="M31" s="60">
        <f>(I31-K31)/K31</f>
        <v>0</v>
      </c>
      <c r="O31" s="1">
        <v>496666.66666666669</v>
      </c>
      <c r="P31" s="1" t="s">
        <v>31</v>
      </c>
      <c r="Q31" s="19"/>
      <c r="S31" s="77">
        <v>495000</v>
      </c>
      <c r="T31" s="78"/>
      <c r="U31" s="77">
        <v>495000</v>
      </c>
      <c r="V31" s="78"/>
      <c r="W31" s="77">
        <v>500000</v>
      </c>
      <c r="X31" s="79"/>
      <c r="Y31" s="80">
        <f t="shared" si="7"/>
        <v>496666.66666666669</v>
      </c>
    </row>
  </sheetData>
  <mergeCells count="3">
    <mergeCell ref="K1:K2"/>
    <mergeCell ref="L1:L2"/>
    <mergeCell ref="M1:M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opLeftCell="A11" workbookViewId="0">
      <selection activeCell="A24" sqref="A24:XFD24"/>
    </sheetView>
  </sheetViews>
  <sheetFormatPr baseColWidth="10" defaultRowHeight="18" x14ac:dyDescent="0.4"/>
  <cols>
    <col min="1" max="1" width="49.28515625" style="1" customWidth="1"/>
    <col min="2" max="2" width="7.85546875" style="1" bestFit="1" customWidth="1"/>
    <col min="3" max="3" width="9.85546875" style="1" bestFit="1" customWidth="1"/>
    <col min="4" max="4" width="8.28515625" style="1" bestFit="1" customWidth="1"/>
    <col min="5" max="5" width="9.85546875" style="1" bestFit="1" customWidth="1"/>
    <col min="6" max="6" width="8.7109375" style="1" bestFit="1" customWidth="1"/>
    <col min="7" max="7" width="9.85546875" style="1" bestFit="1" customWidth="1"/>
    <col min="8" max="8" width="8.5703125" style="1" bestFit="1" customWidth="1"/>
    <col min="9" max="9" width="15.85546875" style="10" bestFit="1" customWidth="1"/>
    <col min="10" max="10" width="4.7109375" style="1" customWidth="1"/>
    <col min="11" max="11" width="15" style="24" bestFit="1" customWidth="1"/>
    <col min="12" max="12" width="26.85546875" style="24" bestFit="1" customWidth="1"/>
    <col min="13" max="13" width="9.5703125" style="27" bestFit="1" customWidth="1"/>
    <col min="14" max="14" width="6.42578125" style="1" bestFit="1" customWidth="1"/>
    <col min="15" max="15" width="6.42578125" style="1" customWidth="1"/>
    <col min="16" max="16384" width="11.42578125" style="1"/>
  </cols>
  <sheetData>
    <row r="1" spans="1:14" ht="18.75" thickBot="1" x14ac:dyDescent="0.45">
      <c r="A1" s="11" t="s">
        <v>51</v>
      </c>
      <c r="G1" s="11"/>
      <c r="K1" s="94" t="s">
        <v>63</v>
      </c>
      <c r="L1" s="94" t="s">
        <v>61</v>
      </c>
      <c r="M1" s="95" t="s">
        <v>62</v>
      </c>
    </row>
    <row r="2" spans="1:14" ht="19.5" thickTop="1" thickBot="1" x14ac:dyDescent="0.45">
      <c r="A2" s="12" t="s">
        <v>33</v>
      </c>
      <c r="B2" s="13" t="s">
        <v>34</v>
      </c>
      <c r="C2" s="14" t="s">
        <v>35</v>
      </c>
      <c r="D2" s="15" t="s">
        <v>36</v>
      </c>
      <c r="E2" s="14" t="s">
        <v>37</v>
      </c>
      <c r="F2" s="15" t="s">
        <v>38</v>
      </c>
      <c r="G2" s="14" t="s">
        <v>39</v>
      </c>
      <c r="H2" s="16" t="s">
        <v>40</v>
      </c>
      <c r="I2" s="17" t="s">
        <v>41</v>
      </c>
      <c r="K2" s="95"/>
      <c r="L2" s="95"/>
      <c r="M2" s="95"/>
    </row>
    <row r="3" spans="1:14" s="19" customFormat="1" ht="21" customHeight="1" thickBot="1" x14ac:dyDescent="0.45">
      <c r="A3" s="36" t="s">
        <v>7</v>
      </c>
      <c r="B3" s="42" t="s">
        <v>70</v>
      </c>
      <c r="C3" s="43">
        <v>200</v>
      </c>
      <c r="D3" s="44">
        <v>940</v>
      </c>
      <c r="E3" s="43">
        <v>200</v>
      </c>
      <c r="F3" s="43">
        <v>936</v>
      </c>
      <c r="G3" s="43">
        <v>200</v>
      </c>
      <c r="H3" s="43">
        <v>938</v>
      </c>
      <c r="I3" s="40">
        <f>(SUM(C3/D3+E3/F3+G3/H3)*1000)/3</f>
        <v>213.22026244223767</v>
      </c>
      <c r="K3" s="39">
        <v>207.41879820269313</v>
      </c>
      <c r="L3" s="21">
        <f t="shared" ref="L3:L27" si="0">I3-K3</f>
        <v>5.8014642395445435</v>
      </c>
      <c r="M3" s="59">
        <f>(I3-K3)/K3</f>
        <v>2.796980934136575E-2</v>
      </c>
    </row>
    <row r="4" spans="1:14" ht="21" customHeight="1" thickBot="1" x14ac:dyDescent="0.45">
      <c r="A4" s="36" t="s">
        <v>42</v>
      </c>
      <c r="B4" s="42" t="s">
        <v>70</v>
      </c>
      <c r="C4" s="43">
        <v>500</v>
      </c>
      <c r="D4" s="44">
        <v>978</v>
      </c>
      <c r="E4" s="43">
        <v>500</v>
      </c>
      <c r="F4" s="43">
        <v>970</v>
      </c>
      <c r="G4" s="43">
        <v>500</v>
      </c>
      <c r="H4" s="43">
        <v>975</v>
      </c>
      <c r="I4" s="40">
        <f t="shared" ref="I4:I13" si="1">(SUM(C4/D4+E4/F4+G4/H4)*1000)/3</f>
        <v>513.17729136968899</v>
      </c>
      <c r="K4" s="39">
        <v>510.21397240357481</v>
      </c>
      <c r="L4" s="25">
        <f t="shared" si="0"/>
        <v>2.9633189661141728</v>
      </c>
      <c r="M4" s="60">
        <f>(I4-K4)/K4</f>
        <v>5.8079925803564882E-3</v>
      </c>
    </row>
    <row r="5" spans="1:14" s="19" customFormat="1" ht="21" customHeight="1" thickBot="1" x14ac:dyDescent="0.45">
      <c r="A5" s="36" t="s">
        <v>11</v>
      </c>
      <c r="B5" s="42" t="s">
        <v>70</v>
      </c>
      <c r="C5" s="43">
        <v>200</v>
      </c>
      <c r="D5" s="44">
        <v>898</v>
      </c>
      <c r="E5" s="43">
        <v>200</v>
      </c>
      <c r="F5" s="43">
        <v>910</v>
      </c>
      <c r="G5" s="43">
        <v>200</v>
      </c>
      <c r="H5" s="43">
        <v>906</v>
      </c>
      <c r="I5" s="40">
        <f t="shared" si="1"/>
        <v>221.08264029236318</v>
      </c>
      <c r="K5" s="39">
        <v>218.65999625518558</v>
      </c>
      <c r="L5" s="21">
        <f t="shared" si="0"/>
        <v>2.422644037177605</v>
      </c>
      <c r="M5" s="59">
        <f>(I5-K5)/K5</f>
        <v>1.1079502783628861E-2</v>
      </c>
    </row>
    <row r="6" spans="1:14" s="19" customFormat="1" ht="21" customHeight="1" thickBot="1" x14ac:dyDescent="0.45">
      <c r="A6" s="36" t="s">
        <v>12</v>
      </c>
      <c r="B6" s="42" t="s">
        <v>70</v>
      </c>
      <c r="C6" s="43">
        <v>200</v>
      </c>
      <c r="D6" s="44">
        <v>830</v>
      </c>
      <c r="E6" s="43">
        <v>200</v>
      </c>
      <c r="F6" s="43">
        <v>844</v>
      </c>
      <c r="G6" s="43">
        <v>200</v>
      </c>
      <c r="H6" s="43">
        <v>828</v>
      </c>
      <c r="I6" s="40">
        <f t="shared" si="1"/>
        <v>239.82552459534773</v>
      </c>
      <c r="K6" s="39">
        <v>234.01307018679202</v>
      </c>
      <c r="L6" s="21">
        <f t="shared" si="0"/>
        <v>5.8124544085557091</v>
      </c>
      <c r="M6" s="59">
        <f>(I6-K6)/K6</f>
        <v>2.4838161406609206E-2</v>
      </c>
    </row>
    <row r="7" spans="1:14" s="19" customFormat="1" ht="21" customHeight="1" thickBot="1" x14ac:dyDescent="0.45">
      <c r="A7" s="36" t="s">
        <v>13</v>
      </c>
      <c r="B7" s="42" t="s">
        <v>70</v>
      </c>
      <c r="C7" s="43">
        <v>250</v>
      </c>
      <c r="D7" s="44">
        <v>640</v>
      </c>
      <c r="E7" s="43">
        <v>250</v>
      </c>
      <c r="F7" s="43">
        <v>644</v>
      </c>
      <c r="G7" s="43">
        <v>250</v>
      </c>
      <c r="H7" s="43">
        <v>655</v>
      </c>
      <c r="I7" s="40">
        <f t="shared" si="1"/>
        <v>386.8343823589841</v>
      </c>
      <c r="K7" s="39">
        <v>327.60007734736655</v>
      </c>
      <c r="L7" s="21">
        <f t="shared" si="0"/>
        <v>59.23430501161755</v>
      </c>
      <c r="M7" s="59">
        <f>(I7-K7)/K7</f>
        <v>0.180812854170389</v>
      </c>
    </row>
    <row r="8" spans="1:14" ht="21" customHeight="1" thickBot="1" x14ac:dyDescent="0.45">
      <c r="A8" s="37" t="s">
        <v>64</v>
      </c>
      <c r="B8" s="42" t="s">
        <v>70</v>
      </c>
      <c r="C8" s="44">
        <v>500</v>
      </c>
      <c r="D8" s="44">
        <v>1130</v>
      </c>
      <c r="E8" s="44">
        <v>500</v>
      </c>
      <c r="F8" s="44">
        <v>1125</v>
      </c>
      <c r="G8" s="44">
        <v>500</v>
      </c>
      <c r="H8" s="44">
        <v>1111</v>
      </c>
      <c r="I8" s="39">
        <f>(+C8+E8+G8)/3</f>
        <v>500</v>
      </c>
      <c r="K8" s="40">
        <v>491.38352732329628</v>
      </c>
      <c r="L8" s="25">
        <f t="shared" si="0"/>
        <v>8.6164726767037223</v>
      </c>
      <c r="M8" s="60">
        <f t="shared" ref="M8:M27" si="2">(I8-K8)/K8</f>
        <v>1.7535127242950251E-2</v>
      </c>
    </row>
    <row r="9" spans="1:14" s="19" customFormat="1" ht="21" customHeight="1" thickBot="1" x14ac:dyDescent="0.45">
      <c r="A9" s="36" t="s">
        <v>43</v>
      </c>
      <c r="B9" s="42" t="s">
        <v>70</v>
      </c>
      <c r="C9" s="43">
        <v>400</v>
      </c>
      <c r="D9" s="44">
        <v>678</v>
      </c>
      <c r="E9" s="43">
        <v>400</v>
      </c>
      <c r="F9" s="44">
        <v>678</v>
      </c>
      <c r="G9" s="43">
        <v>400</v>
      </c>
      <c r="H9" s="44">
        <v>678</v>
      </c>
      <c r="I9" s="40">
        <f t="shared" si="1"/>
        <v>589.97050147492621</v>
      </c>
      <c r="K9" s="39">
        <v>510.52425002443653</v>
      </c>
      <c r="L9" s="21">
        <f t="shared" si="0"/>
        <v>79.446251450489683</v>
      </c>
      <c r="M9" s="59">
        <f t="shared" si="2"/>
        <v>0.15561699850043742</v>
      </c>
    </row>
    <row r="10" spans="1:14" s="19" customFormat="1" ht="23.25" thickBot="1" x14ac:dyDescent="0.45">
      <c r="A10" s="37" t="s">
        <v>44</v>
      </c>
      <c r="B10" s="42" t="s">
        <v>70</v>
      </c>
      <c r="C10" s="44">
        <v>400</v>
      </c>
      <c r="D10" s="44">
        <v>2202</v>
      </c>
      <c r="E10" s="43">
        <v>400</v>
      </c>
      <c r="F10" s="44">
        <v>2195</v>
      </c>
      <c r="G10" s="43">
        <v>400</v>
      </c>
      <c r="H10" s="44">
        <v>2315</v>
      </c>
      <c r="I10" s="40">
        <f t="shared" si="1"/>
        <v>178.89052201191814</v>
      </c>
      <c r="K10" s="39">
        <v>229.81247835598745</v>
      </c>
      <c r="L10" s="21">
        <f t="shared" si="0"/>
        <v>-50.921956344069315</v>
      </c>
      <c r="M10" s="59">
        <f t="shared" si="2"/>
        <v>-0.22158046729381442</v>
      </c>
    </row>
    <row r="11" spans="1:14" s="19" customFormat="1" ht="23.25" thickBot="1" x14ac:dyDescent="0.45">
      <c r="A11" s="37" t="s">
        <v>45</v>
      </c>
      <c r="B11" s="42" t="s">
        <v>70</v>
      </c>
      <c r="C11" s="43">
        <v>100</v>
      </c>
      <c r="D11" s="44">
        <v>633</v>
      </c>
      <c r="E11" s="43">
        <v>100</v>
      </c>
      <c r="F11" s="43">
        <v>638</v>
      </c>
      <c r="G11" s="43">
        <v>100</v>
      </c>
      <c r="H11" s="43">
        <v>640</v>
      </c>
      <c r="I11" s="40">
        <f t="shared" si="1"/>
        <v>156.98923166953077</v>
      </c>
      <c r="K11" s="39">
        <v>453.30682669738462</v>
      </c>
      <c r="L11" s="21">
        <f t="shared" si="0"/>
        <v>-296.31759502785383</v>
      </c>
      <c r="M11" s="59">
        <f t="shared" si="2"/>
        <v>-0.65367997474626038</v>
      </c>
    </row>
    <row r="12" spans="1:14" s="19" customFormat="1" ht="23.25" thickBot="1" x14ac:dyDescent="0.45">
      <c r="A12" s="37" t="s">
        <v>17</v>
      </c>
      <c r="B12" s="42" t="s">
        <v>70</v>
      </c>
      <c r="C12" s="44">
        <v>100</v>
      </c>
      <c r="D12" s="44">
        <v>198</v>
      </c>
      <c r="E12" s="43">
        <v>100</v>
      </c>
      <c r="F12" s="44">
        <v>198</v>
      </c>
      <c r="G12" s="43">
        <v>100</v>
      </c>
      <c r="H12" s="44">
        <v>198</v>
      </c>
      <c r="I12" s="40">
        <f t="shared" si="1"/>
        <v>505.05050505050508</v>
      </c>
      <c r="K12" s="39">
        <v>505.05050505050508</v>
      </c>
      <c r="L12" s="21">
        <f t="shared" si="0"/>
        <v>0</v>
      </c>
      <c r="M12" s="59">
        <f t="shared" si="2"/>
        <v>0</v>
      </c>
      <c r="N12" s="28"/>
    </row>
    <row r="13" spans="1:14" ht="21" customHeight="1" thickBot="1" x14ac:dyDescent="0.45">
      <c r="A13" s="36" t="s">
        <v>46</v>
      </c>
      <c r="B13" s="42" t="s">
        <v>70</v>
      </c>
      <c r="C13" s="43">
        <v>200</v>
      </c>
      <c r="D13" s="43">
        <v>238</v>
      </c>
      <c r="E13" s="43">
        <v>200</v>
      </c>
      <c r="F13" s="43">
        <v>238</v>
      </c>
      <c r="G13" s="43">
        <v>200</v>
      </c>
      <c r="H13" s="43">
        <v>238</v>
      </c>
      <c r="I13" s="40">
        <f t="shared" si="1"/>
        <v>840.33613445378148</v>
      </c>
      <c r="K13" s="39">
        <v>458.48117273454477</v>
      </c>
      <c r="L13" s="25">
        <f t="shared" si="0"/>
        <v>381.85496171923671</v>
      </c>
      <c r="M13" s="60">
        <f t="shared" si="2"/>
        <v>0.83286944901514259</v>
      </c>
      <c r="N13" s="10"/>
    </row>
    <row r="14" spans="1:14" ht="21" customHeight="1" thickBot="1" x14ac:dyDescent="0.45">
      <c r="A14" s="36" t="s">
        <v>19</v>
      </c>
      <c r="B14" s="42" t="s">
        <v>71</v>
      </c>
      <c r="C14" s="43">
        <v>1000</v>
      </c>
      <c r="D14" s="45"/>
      <c r="E14" s="43">
        <v>1000</v>
      </c>
      <c r="F14" s="45"/>
      <c r="G14" s="43">
        <v>1000</v>
      </c>
      <c r="H14" s="46"/>
      <c r="I14" s="39">
        <f t="shared" ref="I14:I31" si="3">(+C14+E14+G14)/3</f>
        <v>1000</v>
      </c>
      <c r="K14" s="39">
        <v>1000</v>
      </c>
      <c r="L14" s="25">
        <f t="shared" si="0"/>
        <v>0</v>
      </c>
      <c r="M14" s="60">
        <f t="shared" si="2"/>
        <v>0</v>
      </c>
    </row>
    <row r="15" spans="1:14" ht="21" customHeight="1" thickBot="1" x14ac:dyDescent="0.45">
      <c r="A15" s="36" t="s">
        <v>20</v>
      </c>
      <c r="B15" s="42" t="s">
        <v>71</v>
      </c>
      <c r="C15" s="44">
        <v>900</v>
      </c>
      <c r="D15" s="45"/>
      <c r="E15" s="43">
        <v>900</v>
      </c>
      <c r="F15" s="45"/>
      <c r="G15" s="43">
        <v>900</v>
      </c>
      <c r="H15" s="46"/>
      <c r="I15" s="39">
        <f t="shared" si="3"/>
        <v>900</v>
      </c>
      <c r="K15" s="39">
        <v>900</v>
      </c>
      <c r="L15" s="25">
        <f t="shared" si="0"/>
        <v>0</v>
      </c>
      <c r="M15" s="60">
        <f t="shared" si="2"/>
        <v>0</v>
      </c>
    </row>
    <row r="16" spans="1:14" ht="37.5" customHeight="1" thickBot="1" x14ac:dyDescent="0.45">
      <c r="A16" s="36" t="s">
        <v>21</v>
      </c>
      <c r="B16" s="42" t="s">
        <v>71</v>
      </c>
      <c r="C16" s="44">
        <v>700</v>
      </c>
      <c r="D16" s="45"/>
      <c r="E16" s="43">
        <v>700</v>
      </c>
      <c r="F16" s="45"/>
      <c r="G16" s="43">
        <v>700</v>
      </c>
      <c r="H16" s="46"/>
      <c r="I16" s="39">
        <f t="shared" si="3"/>
        <v>700</v>
      </c>
      <c r="K16" s="39">
        <v>700</v>
      </c>
      <c r="L16" s="25">
        <f t="shared" si="0"/>
        <v>0</v>
      </c>
      <c r="M16" s="60">
        <f t="shared" si="2"/>
        <v>0</v>
      </c>
    </row>
    <row r="17" spans="1:13" s="19" customFormat="1" ht="21" customHeight="1" thickBot="1" x14ac:dyDescent="0.45">
      <c r="A17" s="37" t="s">
        <v>22</v>
      </c>
      <c r="B17" s="42" t="s">
        <v>71</v>
      </c>
      <c r="C17" s="44">
        <v>450</v>
      </c>
      <c r="D17" s="47"/>
      <c r="E17" s="43">
        <v>450</v>
      </c>
      <c r="F17" s="47"/>
      <c r="G17" s="43">
        <v>450</v>
      </c>
      <c r="H17" s="48"/>
      <c r="I17" s="39">
        <f t="shared" si="3"/>
        <v>450</v>
      </c>
      <c r="K17" s="39">
        <v>450</v>
      </c>
      <c r="L17" s="21">
        <f t="shared" si="0"/>
        <v>0</v>
      </c>
      <c r="M17" s="59">
        <f t="shared" si="2"/>
        <v>0</v>
      </c>
    </row>
    <row r="18" spans="1:13" s="19" customFormat="1" ht="21" customHeight="1" thickBot="1" x14ac:dyDescent="0.45">
      <c r="A18" s="36" t="s">
        <v>47</v>
      </c>
      <c r="B18" s="42" t="s">
        <v>72</v>
      </c>
      <c r="C18" s="44">
        <v>3270</v>
      </c>
      <c r="D18" s="45"/>
      <c r="E18" s="43">
        <v>3270</v>
      </c>
      <c r="F18" s="45"/>
      <c r="G18" s="43">
        <v>3270</v>
      </c>
      <c r="H18" s="46"/>
      <c r="I18" s="39">
        <f t="shared" si="3"/>
        <v>3270</v>
      </c>
      <c r="K18" s="39">
        <v>3270</v>
      </c>
      <c r="L18" s="21">
        <f t="shared" si="0"/>
        <v>0</v>
      </c>
      <c r="M18" s="59">
        <f t="shared" si="2"/>
        <v>0</v>
      </c>
    </row>
    <row r="19" spans="1:13" ht="21" customHeight="1" thickBot="1" x14ac:dyDescent="0.45">
      <c r="A19" s="36" t="s">
        <v>24</v>
      </c>
      <c r="B19" s="42" t="s">
        <v>72</v>
      </c>
      <c r="C19" s="44">
        <v>6815</v>
      </c>
      <c r="D19" s="45"/>
      <c r="E19" s="43">
        <v>6815</v>
      </c>
      <c r="F19" s="45"/>
      <c r="G19" s="43">
        <v>6815</v>
      </c>
      <c r="H19" s="46"/>
      <c r="I19" s="39">
        <f t="shared" si="3"/>
        <v>6815</v>
      </c>
      <c r="K19" s="39">
        <v>6815</v>
      </c>
      <c r="L19" s="25">
        <f t="shared" si="0"/>
        <v>0</v>
      </c>
      <c r="M19" s="60">
        <f t="shared" si="2"/>
        <v>0</v>
      </c>
    </row>
    <row r="20" spans="1:13" ht="21" customHeight="1" thickBot="1" x14ac:dyDescent="0.45">
      <c r="A20" s="36" t="s">
        <v>48</v>
      </c>
      <c r="B20" s="42" t="s">
        <v>73</v>
      </c>
      <c r="C20" s="44">
        <v>1200</v>
      </c>
      <c r="D20" s="45"/>
      <c r="E20" s="43">
        <v>1200</v>
      </c>
      <c r="F20" s="45"/>
      <c r="G20" s="43">
        <v>1200</v>
      </c>
      <c r="H20" s="46"/>
      <c r="I20" s="39">
        <f t="shared" si="3"/>
        <v>1200</v>
      </c>
      <c r="K20" s="39">
        <v>1200</v>
      </c>
      <c r="L20" s="25">
        <f t="shared" si="0"/>
        <v>0</v>
      </c>
      <c r="M20" s="60">
        <f t="shared" si="2"/>
        <v>0</v>
      </c>
    </row>
    <row r="21" spans="1:13" ht="21" customHeight="1" thickBot="1" x14ac:dyDescent="0.45">
      <c r="A21" s="36" t="s">
        <v>25</v>
      </c>
      <c r="B21" s="42" t="s">
        <v>73</v>
      </c>
      <c r="C21" s="43">
        <v>1800</v>
      </c>
      <c r="D21" s="45"/>
      <c r="E21" s="43">
        <v>1800</v>
      </c>
      <c r="F21" s="45"/>
      <c r="G21" s="43">
        <v>1800</v>
      </c>
      <c r="H21" s="46"/>
      <c r="I21" s="39">
        <f t="shared" si="3"/>
        <v>1800</v>
      </c>
      <c r="K21" s="39">
        <v>1800</v>
      </c>
      <c r="L21" s="25">
        <f t="shared" si="0"/>
        <v>0</v>
      </c>
      <c r="M21" s="60">
        <f t="shared" si="2"/>
        <v>0</v>
      </c>
    </row>
    <row r="22" spans="1:13" ht="21" customHeight="1" thickBot="1" x14ac:dyDescent="0.45">
      <c r="A22" s="36" t="s">
        <v>26</v>
      </c>
      <c r="B22" s="42" t="s">
        <v>73</v>
      </c>
      <c r="C22" s="43">
        <v>2000</v>
      </c>
      <c r="D22" s="45"/>
      <c r="E22" s="43">
        <v>2000</v>
      </c>
      <c r="F22" s="45"/>
      <c r="G22" s="43">
        <v>2000</v>
      </c>
      <c r="H22" s="46"/>
      <c r="I22" s="39">
        <f t="shared" si="3"/>
        <v>2000</v>
      </c>
      <c r="K22" s="39">
        <v>2000</v>
      </c>
      <c r="L22" s="25">
        <f t="shared" si="0"/>
        <v>0</v>
      </c>
      <c r="M22" s="60">
        <f t="shared" si="2"/>
        <v>0</v>
      </c>
    </row>
    <row r="23" spans="1:13" ht="21" customHeight="1" thickBot="1" x14ac:dyDescent="0.45">
      <c r="A23" s="36" t="s">
        <v>65</v>
      </c>
      <c r="B23" s="42" t="s">
        <v>72</v>
      </c>
      <c r="C23" s="43">
        <v>6000</v>
      </c>
      <c r="D23" s="45"/>
      <c r="E23" s="43">
        <v>6000</v>
      </c>
      <c r="F23" s="45"/>
      <c r="G23" s="43">
        <v>6000</v>
      </c>
      <c r="H23" s="46"/>
      <c r="I23" s="39">
        <f t="shared" si="3"/>
        <v>6000</v>
      </c>
      <c r="K23" s="39">
        <v>6000</v>
      </c>
      <c r="L23" s="25">
        <f t="shared" si="0"/>
        <v>0</v>
      </c>
      <c r="M23" s="60">
        <f t="shared" si="2"/>
        <v>0</v>
      </c>
    </row>
    <row r="24" spans="1:13" ht="21" customHeight="1" thickBot="1" x14ac:dyDescent="0.45">
      <c r="A24" s="36" t="s">
        <v>66</v>
      </c>
      <c r="B24" s="42" t="s">
        <v>73</v>
      </c>
      <c r="C24" s="43">
        <v>1000</v>
      </c>
      <c r="D24" s="51"/>
      <c r="E24" s="43">
        <v>1000</v>
      </c>
      <c r="F24" s="51"/>
      <c r="G24" s="43">
        <v>1000</v>
      </c>
      <c r="H24" s="52"/>
      <c r="I24" s="39">
        <f t="shared" si="3"/>
        <v>1000</v>
      </c>
      <c r="K24" s="39">
        <v>1000</v>
      </c>
      <c r="L24" s="25">
        <f t="shared" si="0"/>
        <v>0</v>
      </c>
      <c r="M24" s="60">
        <f t="shared" si="2"/>
        <v>0</v>
      </c>
    </row>
    <row r="25" spans="1:13" ht="21" customHeight="1" thickBot="1" x14ac:dyDescent="0.45">
      <c r="A25" s="37" t="s">
        <v>67</v>
      </c>
      <c r="B25" s="42" t="s">
        <v>73</v>
      </c>
      <c r="C25" s="44">
        <v>900</v>
      </c>
      <c r="D25" s="47"/>
      <c r="E25" s="44">
        <v>900</v>
      </c>
      <c r="F25" s="47"/>
      <c r="G25" s="44">
        <v>900</v>
      </c>
      <c r="H25" s="48"/>
      <c r="I25" s="39">
        <f t="shared" si="3"/>
        <v>900</v>
      </c>
      <c r="K25" s="40">
        <v>900</v>
      </c>
      <c r="L25" s="25">
        <f t="shared" si="0"/>
        <v>0</v>
      </c>
      <c r="M25" s="60">
        <f t="shared" si="2"/>
        <v>0</v>
      </c>
    </row>
    <row r="26" spans="1:13" ht="21" customHeight="1" thickBot="1" x14ac:dyDescent="0.45">
      <c r="A26" s="36" t="s">
        <v>27</v>
      </c>
      <c r="B26" s="42" t="s">
        <v>73</v>
      </c>
      <c r="C26" s="43">
        <v>450</v>
      </c>
      <c r="D26" s="45"/>
      <c r="E26" s="43">
        <v>450</v>
      </c>
      <c r="F26" s="45"/>
      <c r="G26" s="43">
        <v>450</v>
      </c>
      <c r="H26" s="46"/>
      <c r="I26" s="39">
        <f t="shared" si="3"/>
        <v>450</v>
      </c>
      <c r="K26" s="39">
        <v>450</v>
      </c>
      <c r="L26" s="25">
        <f t="shared" si="0"/>
        <v>0</v>
      </c>
      <c r="M26" s="60">
        <f t="shared" si="2"/>
        <v>0</v>
      </c>
    </row>
    <row r="27" spans="1:13" ht="21" customHeight="1" thickBot="1" x14ac:dyDescent="0.45">
      <c r="A27" s="37" t="s">
        <v>68</v>
      </c>
      <c r="B27" s="42" t="s">
        <v>73</v>
      </c>
      <c r="C27" s="44">
        <v>350</v>
      </c>
      <c r="D27" s="47"/>
      <c r="E27" s="44">
        <v>350</v>
      </c>
      <c r="F27" s="47"/>
      <c r="G27" s="44">
        <v>350</v>
      </c>
      <c r="H27" s="48"/>
      <c r="I27" s="39">
        <f t="shared" si="3"/>
        <v>350</v>
      </c>
      <c r="K27" s="40">
        <v>350</v>
      </c>
      <c r="L27" s="25">
        <f t="shared" si="0"/>
        <v>0</v>
      </c>
      <c r="M27" s="60">
        <f t="shared" si="2"/>
        <v>0</v>
      </c>
    </row>
    <row r="28" spans="1:13" ht="23.25" thickBot="1" x14ac:dyDescent="0.45">
      <c r="A28" s="37" t="s">
        <v>28</v>
      </c>
      <c r="B28" s="42" t="s">
        <v>74</v>
      </c>
      <c r="C28" s="43">
        <v>76000</v>
      </c>
      <c r="D28" s="45"/>
      <c r="E28" s="43">
        <v>76000</v>
      </c>
      <c r="F28" s="45"/>
      <c r="G28" s="43">
        <v>76000</v>
      </c>
      <c r="H28" s="46"/>
      <c r="I28" s="39">
        <f t="shared" si="3"/>
        <v>76000</v>
      </c>
      <c r="J28" s="33"/>
      <c r="K28" s="39">
        <v>76000</v>
      </c>
      <c r="L28" s="25">
        <f>I28-K28</f>
        <v>0</v>
      </c>
      <c r="M28" s="60">
        <f>(I28-K28)/K28</f>
        <v>0</v>
      </c>
    </row>
    <row r="29" spans="1:13" ht="23.25" thickBot="1" x14ac:dyDescent="0.45">
      <c r="A29" s="37" t="s">
        <v>29</v>
      </c>
      <c r="B29" s="42" t="s">
        <v>74</v>
      </c>
      <c r="C29" s="43">
        <v>76000</v>
      </c>
      <c r="D29" s="45"/>
      <c r="E29" s="43">
        <v>76000</v>
      </c>
      <c r="F29" s="45"/>
      <c r="G29" s="43">
        <v>76000</v>
      </c>
      <c r="H29" s="46"/>
      <c r="I29" s="39">
        <f t="shared" si="3"/>
        <v>76000</v>
      </c>
      <c r="J29" s="33"/>
      <c r="K29" s="39">
        <v>76000</v>
      </c>
      <c r="L29" s="25">
        <f>I29-K29</f>
        <v>0</v>
      </c>
      <c r="M29" s="60">
        <f>(I29-K29)/K29</f>
        <v>0</v>
      </c>
    </row>
    <row r="30" spans="1:13" ht="23.25" thickBot="1" x14ac:dyDescent="0.45">
      <c r="A30" s="37" t="s">
        <v>30</v>
      </c>
      <c r="B30" s="42" t="s">
        <v>74</v>
      </c>
      <c r="C30" s="43">
        <v>510000</v>
      </c>
      <c r="D30" s="45"/>
      <c r="E30" s="43">
        <v>510000</v>
      </c>
      <c r="F30" s="45"/>
      <c r="G30" s="43">
        <v>510000</v>
      </c>
      <c r="H30" s="46"/>
      <c r="I30" s="39">
        <f t="shared" si="3"/>
        <v>510000</v>
      </c>
      <c r="J30" s="33"/>
      <c r="K30" s="39">
        <v>510000</v>
      </c>
      <c r="L30" s="25">
        <f>I30-K30</f>
        <v>0</v>
      </c>
      <c r="M30" s="60">
        <f>(I30-K30)/K30</f>
        <v>0</v>
      </c>
    </row>
    <row r="31" spans="1:13" ht="23.25" thickBot="1" x14ac:dyDescent="0.45">
      <c r="A31" s="37" t="s">
        <v>31</v>
      </c>
      <c r="B31" s="42" t="s">
        <v>74</v>
      </c>
      <c r="C31" s="43">
        <v>510000</v>
      </c>
      <c r="D31" s="49"/>
      <c r="E31" s="43">
        <v>510000</v>
      </c>
      <c r="F31" s="49"/>
      <c r="G31" s="43">
        <v>510000</v>
      </c>
      <c r="H31" s="50"/>
      <c r="I31" s="39">
        <f t="shared" si="3"/>
        <v>510000</v>
      </c>
      <c r="J31" s="33"/>
      <c r="K31" s="39">
        <v>510000</v>
      </c>
      <c r="L31" s="25">
        <f>I31-K31</f>
        <v>0</v>
      </c>
      <c r="M31" s="60">
        <f>(I31-K31)/K31</f>
        <v>0</v>
      </c>
    </row>
  </sheetData>
  <mergeCells count="3">
    <mergeCell ref="K1:K2"/>
    <mergeCell ref="L1:L2"/>
    <mergeCell ref="M1:M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D11" sqref="D11"/>
    </sheetView>
  </sheetViews>
  <sheetFormatPr baseColWidth="10" defaultRowHeight="18" x14ac:dyDescent="0.4"/>
  <cols>
    <col min="1" max="1" width="49.28515625" style="1" customWidth="1"/>
    <col min="2" max="2" width="7.85546875" style="1" bestFit="1" customWidth="1"/>
    <col min="3" max="3" width="9.85546875" style="1" bestFit="1" customWidth="1"/>
    <col min="4" max="4" width="8.28515625" style="1" bestFit="1" customWidth="1"/>
    <col min="5" max="5" width="9.85546875" style="1" bestFit="1" customWidth="1"/>
    <col min="6" max="6" width="8.7109375" style="1" bestFit="1" customWidth="1"/>
    <col min="7" max="8" width="9.85546875" style="1" bestFit="1" customWidth="1"/>
    <col min="9" max="9" width="15.85546875" style="10" bestFit="1" customWidth="1"/>
    <col min="10" max="10" width="4.7109375" style="1" customWidth="1"/>
    <col min="11" max="11" width="15" style="24" bestFit="1" customWidth="1"/>
    <col min="12" max="12" width="26.85546875" style="24" bestFit="1" customWidth="1"/>
    <col min="13" max="13" width="7.85546875" style="27" bestFit="1" customWidth="1"/>
    <col min="14" max="14" width="6.42578125" style="1" bestFit="1" customWidth="1"/>
    <col min="15" max="16384" width="11.42578125" style="1"/>
  </cols>
  <sheetData>
    <row r="1" spans="1:13" ht="18.75" thickBot="1" x14ac:dyDescent="0.45">
      <c r="A1" s="11" t="s">
        <v>49</v>
      </c>
      <c r="G1" s="11"/>
      <c r="K1" s="94" t="s">
        <v>63</v>
      </c>
      <c r="L1" s="94" t="s">
        <v>61</v>
      </c>
      <c r="M1" s="95" t="s">
        <v>62</v>
      </c>
    </row>
    <row r="2" spans="1:13" ht="19.5" thickTop="1" thickBot="1" x14ac:dyDescent="0.45">
      <c r="A2" s="12" t="s">
        <v>33</v>
      </c>
      <c r="B2" s="13" t="s">
        <v>34</v>
      </c>
      <c r="C2" s="14" t="s">
        <v>35</v>
      </c>
      <c r="D2" s="15" t="s">
        <v>36</v>
      </c>
      <c r="E2" s="14" t="s">
        <v>37</v>
      </c>
      <c r="F2" s="15" t="s">
        <v>38</v>
      </c>
      <c r="G2" s="14" t="s">
        <v>39</v>
      </c>
      <c r="H2" s="16" t="s">
        <v>40</v>
      </c>
      <c r="I2" s="17" t="s">
        <v>41</v>
      </c>
      <c r="K2" s="95"/>
      <c r="L2" s="95"/>
      <c r="M2" s="95"/>
    </row>
    <row r="3" spans="1:13" s="19" customFormat="1" ht="21" customHeight="1" thickBot="1" x14ac:dyDescent="0.45">
      <c r="A3" s="36" t="s">
        <v>7</v>
      </c>
      <c r="B3" s="42" t="s">
        <v>70</v>
      </c>
      <c r="C3" s="43">
        <v>200</v>
      </c>
      <c r="D3" s="44">
        <v>966</v>
      </c>
      <c r="E3" s="43">
        <v>200</v>
      </c>
      <c r="F3" s="43">
        <v>966</v>
      </c>
      <c r="G3" s="43">
        <v>200</v>
      </c>
      <c r="H3" s="43">
        <v>966</v>
      </c>
      <c r="I3" s="40">
        <f>(SUM(C3/D3+E3/F3+G3/H3)*1000)/3</f>
        <v>207.03933747412009</v>
      </c>
      <c r="K3" s="20">
        <v>198.22587450624783</v>
      </c>
      <c r="L3" s="21">
        <f t="shared" ref="L3:L27" si="0">I3-K3</f>
        <v>8.8134629678722547</v>
      </c>
      <c r="M3" s="22">
        <f t="shared" ref="M3:M8" si="1">(I3-K3)/K3</f>
        <v>4.44617181779388E-2</v>
      </c>
    </row>
    <row r="4" spans="1:13" ht="21" customHeight="1" thickBot="1" x14ac:dyDescent="0.45">
      <c r="A4" s="36" t="s">
        <v>42</v>
      </c>
      <c r="B4" s="42" t="s">
        <v>70</v>
      </c>
      <c r="C4" s="43">
        <v>500</v>
      </c>
      <c r="D4" s="44">
        <v>1029</v>
      </c>
      <c r="E4" s="43">
        <v>550</v>
      </c>
      <c r="F4" s="43">
        <v>1029</v>
      </c>
      <c r="G4" s="43">
        <v>500</v>
      </c>
      <c r="H4" s="43">
        <v>1029</v>
      </c>
      <c r="I4" s="40">
        <f t="shared" ref="I4:I13" si="2">(SUM(C4/D4+E4/F4+G4/H4)*1000)/3</f>
        <v>502.10560414642049</v>
      </c>
      <c r="K4" s="24">
        <v>536.06237816764133</v>
      </c>
      <c r="L4" s="25">
        <f t="shared" si="0"/>
        <v>-33.956774021220838</v>
      </c>
      <c r="M4" s="26">
        <f t="shared" si="1"/>
        <v>-6.3344818446859241E-2</v>
      </c>
    </row>
    <row r="5" spans="1:13" s="19" customFormat="1" ht="21" customHeight="1" thickBot="1" x14ac:dyDescent="0.45">
      <c r="A5" s="36" t="s">
        <v>11</v>
      </c>
      <c r="B5" s="42" t="s">
        <v>70</v>
      </c>
      <c r="C5" s="43">
        <v>350</v>
      </c>
      <c r="D5" s="44">
        <v>951</v>
      </c>
      <c r="E5" s="43">
        <v>350</v>
      </c>
      <c r="F5" s="43">
        <v>951</v>
      </c>
      <c r="G5" s="43">
        <v>350</v>
      </c>
      <c r="H5" s="43">
        <v>951</v>
      </c>
      <c r="I5" s="40">
        <f t="shared" si="2"/>
        <v>368.03364879074661</v>
      </c>
      <c r="K5" s="20">
        <v>323.56071936574659</v>
      </c>
      <c r="L5" s="21">
        <f t="shared" si="0"/>
        <v>44.472929425000018</v>
      </c>
      <c r="M5" s="22">
        <f t="shared" si="1"/>
        <v>0.13744848111407709</v>
      </c>
    </row>
    <row r="6" spans="1:13" s="19" customFormat="1" ht="21" customHeight="1" thickBot="1" x14ac:dyDescent="0.45">
      <c r="A6" s="36" t="s">
        <v>12</v>
      </c>
      <c r="B6" s="42" t="s">
        <v>70</v>
      </c>
      <c r="C6" s="43">
        <v>350</v>
      </c>
      <c r="D6" s="44">
        <v>827</v>
      </c>
      <c r="E6" s="43">
        <v>350</v>
      </c>
      <c r="F6" s="43">
        <v>827</v>
      </c>
      <c r="G6" s="43">
        <v>350</v>
      </c>
      <c r="H6" s="43">
        <v>827</v>
      </c>
      <c r="I6" s="40">
        <f t="shared" si="2"/>
        <v>423.2164449818622</v>
      </c>
      <c r="K6" s="20">
        <v>367.67227869456337</v>
      </c>
      <c r="L6" s="21">
        <f t="shared" si="0"/>
        <v>55.544166287298822</v>
      </c>
      <c r="M6" s="22">
        <f t="shared" si="1"/>
        <v>0.15106976920999002</v>
      </c>
    </row>
    <row r="7" spans="1:13" s="19" customFormat="1" ht="21" customHeight="1" thickBot="1" x14ac:dyDescent="0.45">
      <c r="A7" s="36" t="s">
        <v>13</v>
      </c>
      <c r="B7" s="42" t="s">
        <v>70</v>
      </c>
      <c r="C7" s="43">
        <v>250</v>
      </c>
      <c r="D7" s="44">
        <v>692</v>
      </c>
      <c r="E7" s="43">
        <v>250</v>
      </c>
      <c r="F7" s="43">
        <v>692</v>
      </c>
      <c r="G7" s="43">
        <v>250</v>
      </c>
      <c r="H7" s="43">
        <v>692</v>
      </c>
      <c r="I7" s="40">
        <f t="shared" si="2"/>
        <v>361.27167630057806</v>
      </c>
      <c r="K7" s="20">
        <v>300.42367255998664</v>
      </c>
      <c r="L7" s="21">
        <f t="shared" si="0"/>
        <v>60.848003740591423</v>
      </c>
      <c r="M7" s="22">
        <f t="shared" si="1"/>
        <v>0.20254064275990666</v>
      </c>
    </row>
    <row r="8" spans="1:13" ht="21" customHeight="1" thickBot="1" x14ac:dyDescent="0.45">
      <c r="A8" s="37" t="s">
        <v>64</v>
      </c>
      <c r="B8" s="42" t="s">
        <v>70</v>
      </c>
      <c r="C8" s="44">
        <v>500</v>
      </c>
      <c r="D8" s="44">
        <v>1240</v>
      </c>
      <c r="E8" s="44">
        <v>500</v>
      </c>
      <c r="F8" s="44">
        <v>1240</v>
      </c>
      <c r="G8" s="44">
        <v>500</v>
      </c>
      <c r="H8" s="44">
        <v>1240</v>
      </c>
      <c r="I8" s="39">
        <f>(+C8+E8+G8)/3</f>
        <v>500</v>
      </c>
      <c r="K8" s="24">
        <v>471.38905066977281</v>
      </c>
      <c r="L8" s="25">
        <f t="shared" si="0"/>
        <v>28.610949330227186</v>
      </c>
      <c r="M8" s="26">
        <f t="shared" si="1"/>
        <v>6.0694980694980798E-2</v>
      </c>
    </row>
    <row r="9" spans="1:13" s="19" customFormat="1" ht="21" customHeight="1" thickBot="1" x14ac:dyDescent="0.45">
      <c r="A9" s="36" t="s">
        <v>43</v>
      </c>
      <c r="B9" s="42" t="s">
        <v>70</v>
      </c>
      <c r="C9" s="43">
        <v>400</v>
      </c>
      <c r="D9" s="44">
        <v>842</v>
      </c>
      <c r="E9" s="43">
        <v>400</v>
      </c>
      <c r="F9" s="43">
        <v>842</v>
      </c>
      <c r="G9" s="43">
        <v>400</v>
      </c>
      <c r="H9" s="43">
        <v>842</v>
      </c>
      <c r="I9" s="40">
        <f t="shared" si="2"/>
        <v>475.0593824228028</v>
      </c>
      <c r="K9" s="20">
        <v>446.96066746126343</v>
      </c>
      <c r="L9" s="21">
        <f t="shared" si="0"/>
        <v>28.098714961539372</v>
      </c>
      <c r="M9" s="22">
        <f t="shared" ref="M9:M27" si="3">(I9-K9)/K9</f>
        <v>6.2866191607284086E-2</v>
      </c>
    </row>
    <row r="10" spans="1:13" s="19" customFormat="1" ht="23.25" thickBot="1" x14ac:dyDescent="0.45">
      <c r="A10" s="37" t="s">
        <v>44</v>
      </c>
      <c r="B10" s="42" t="s">
        <v>70</v>
      </c>
      <c r="C10" s="44">
        <v>500</v>
      </c>
      <c r="D10" s="44">
        <v>1150</v>
      </c>
      <c r="E10" s="43">
        <v>500</v>
      </c>
      <c r="F10" s="44">
        <v>1150</v>
      </c>
      <c r="G10" s="43">
        <v>500</v>
      </c>
      <c r="H10" s="44">
        <v>1150</v>
      </c>
      <c r="I10" s="40">
        <f t="shared" si="2"/>
        <v>434.78260869565219</v>
      </c>
      <c r="K10" s="20">
        <v>446.4285714285715</v>
      </c>
      <c r="L10" s="21">
        <f t="shared" si="0"/>
        <v>-11.645962732919315</v>
      </c>
      <c r="M10" s="22">
        <f t="shared" si="3"/>
        <v>-2.6086956521739261E-2</v>
      </c>
    </row>
    <row r="11" spans="1:13" s="19" customFormat="1" ht="23.25" thickBot="1" x14ac:dyDescent="0.45">
      <c r="A11" s="36" t="s">
        <v>45</v>
      </c>
      <c r="B11" s="42" t="s">
        <v>70</v>
      </c>
      <c r="C11" s="43">
        <v>100</v>
      </c>
      <c r="D11" s="43">
        <v>978</v>
      </c>
      <c r="E11" s="43">
        <v>100</v>
      </c>
      <c r="F11" s="43">
        <v>978</v>
      </c>
      <c r="G11" s="43">
        <v>100</v>
      </c>
      <c r="H11" s="43">
        <v>978</v>
      </c>
      <c r="I11" s="40">
        <f t="shared" si="2"/>
        <v>102.24948875255625</v>
      </c>
      <c r="K11" s="20">
        <v>199.00707680835782</v>
      </c>
      <c r="L11" s="21">
        <f t="shared" si="0"/>
        <v>-96.757588055801577</v>
      </c>
      <c r="M11" s="22">
        <f t="shared" si="3"/>
        <v>-0.48620174522224824</v>
      </c>
    </row>
    <row r="12" spans="1:13" s="19" customFormat="1" ht="23.25" thickBot="1" x14ac:dyDescent="0.45">
      <c r="A12" s="37" t="s">
        <v>17</v>
      </c>
      <c r="B12" s="42" t="s">
        <v>70</v>
      </c>
      <c r="C12" s="44">
        <v>100</v>
      </c>
      <c r="D12" s="44">
        <v>161</v>
      </c>
      <c r="E12" s="43">
        <v>100</v>
      </c>
      <c r="F12" s="44">
        <v>148</v>
      </c>
      <c r="G12" s="43">
        <v>100</v>
      </c>
      <c r="H12" s="44">
        <v>150</v>
      </c>
      <c r="I12" s="40">
        <f t="shared" si="2"/>
        <v>654.48678492156751</v>
      </c>
      <c r="K12" s="20">
        <v>623.73825607578226</v>
      </c>
      <c r="L12" s="21">
        <f t="shared" si="0"/>
        <v>30.748528845785245</v>
      </c>
      <c r="M12" s="22">
        <f t="shared" si="3"/>
        <v>4.9297166794350665E-2</v>
      </c>
    </row>
    <row r="13" spans="1:13" ht="21" customHeight="1" thickBot="1" x14ac:dyDescent="0.45">
      <c r="A13" s="36" t="s">
        <v>46</v>
      </c>
      <c r="B13" s="42" t="s">
        <v>70</v>
      </c>
      <c r="C13" s="43">
        <v>200</v>
      </c>
      <c r="D13" s="44">
        <v>320</v>
      </c>
      <c r="E13" s="43">
        <v>200</v>
      </c>
      <c r="F13" s="43">
        <v>318</v>
      </c>
      <c r="G13" s="43">
        <v>200</v>
      </c>
      <c r="H13" s="43">
        <v>343</v>
      </c>
      <c r="I13" s="40">
        <f t="shared" si="2"/>
        <v>612.34039887293636</v>
      </c>
      <c r="K13" s="24">
        <v>485.79187098928065</v>
      </c>
      <c r="L13" s="25">
        <f t="shared" si="0"/>
        <v>126.54852788365571</v>
      </c>
      <c r="M13" s="26">
        <f t="shared" si="3"/>
        <v>0.26049947609446122</v>
      </c>
    </row>
    <row r="14" spans="1:13" ht="21" customHeight="1" thickBot="1" x14ac:dyDescent="0.45">
      <c r="A14" s="36" t="s">
        <v>19</v>
      </c>
      <c r="B14" s="42" t="s">
        <v>71</v>
      </c>
      <c r="C14" s="43">
        <v>800</v>
      </c>
      <c r="D14" s="45"/>
      <c r="E14" s="43">
        <v>800</v>
      </c>
      <c r="F14" s="45"/>
      <c r="G14" s="43">
        <v>800</v>
      </c>
      <c r="H14" s="46"/>
      <c r="I14" s="39">
        <f t="shared" ref="I14:I31" si="4">(+C14+E14+G14)/3</f>
        <v>800</v>
      </c>
      <c r="K14" s="24">
        <v>800</v>
      </c>
      <c r="L14" s="25">
        <f t="shared" si="0"/>
        <v>0</v>
      </c>
      <c r="M14" s="26">
        <f t="shared" si="3"/>
        <v>0</v>
      </c>
    </row>
    <row r="15" spans="1:13" ht="21" customHeight="1" thickBot="1" x14ac:dyDescent="0.45">
      <c r="A15" s="36" t="s">
        <v>20</v>
      </c>
      <c r="B15" s="42" t="s">
        <v>71</v>
      </c>
      <c r="C15" s="44">
        <v>550</v>
      </c>
      <c r="D15" s="45"/>
      <c r="E15" s="43">
        <v>550</v>
      </c>
      <c r="F15" s="45"/>
      <c r="G15" s="43">
        <v>550</v>
      </c>
      <c r="H15" s="46"/>
      <c r="I15" s="39">
        <f t="shared" si="4"/>
        <v>550</v>
      </c>
      <c r="K15" s="24">
        <v>550</v>
      </c>
      <c r="L15" s="25">
        <f t="shared" si="0"/>
        <v>0</v>
      </c>
      <c r="M15" s="26">
        <f t="shared" si="3"/>
        <v>0</v>
      </c>
    </row>
    <row r="16" spans="1:13" ht="21" customHeight="1" thickBot="1" x14ac:dyDescent="0.45">
      <c r="A16" s="36" t="s">
        <v>21</v>
      </c>
      <c r="B16" s="42" t="s">
        <v>71</v>
      </c>
      <c r="C16" s="44">
        <v>600</v>
      </c>
      <c r="D16" s="45"/>
      <c r="E16" s="43">
        <v>600</v>
      </c>
      <c r="F16" s="45"/>
      <c r="G16" s="43">
        <v>600</v>
      </c>
      <c r="H16" s="46"/>
      <c r="I16" s="39">
        <f t="shared" si="4"/>
        <v>600</v>
      </c>
      <c r="K16" s="24">
        <v>600</v>
      </c>
      <c r="L16" s="25">
        <f t="shared" si="0"/>
        <v>0</v>
      </c>
      <c r="M16" s="26">
        <f t="shared" si="3"/>
        <v>0</v>
      </c>
    </row>
    <row r="17" spans="1:13" s="19" customFormat="1" ht="21" customHeight="1" thickBot="1" x14ac:dyDescent="0.45">
      <c r="A17" s="37" t="s">
        <v>22</v>
      </c>
      <c r="B17" s="42" t="s">
        <v>71</v>
      </c>
      <c r="C17" s="44">
        <v>400</v>
      </c>
      <c r="D17" s="47"/>
      <c r="E17" s="43">
        <v>400</v>
      </c>
      <c r="F17" s="47"/>
      <c r="G17" s="43">
        <v>400</v>
      </c>
      <c r="H17" s="48"/>
      <c r="I17" s="39">
        <f t="shared" si="4"/>
        <v>400</v>
      </c>
      <c r="K17" s="20">
        <v>450</v>
      </c>
      <c r="L17" s="21">
        <f t="shared" si="0"/>
        <v>-50</v>
      </c>
      <c r="M17" s="22">
        <f t="shared" si="3"/>
        <v>-0.1111111111111111</v>
      </c>
    </row>
    <row r="18" spans="1:13" s="19" customFormat="1" ht="21" customHeight="1" thickBot="1" x14ac:dyDescent="0.45">
      <c r="A18" s="36" t="s">
        <v>47</v>
      </c>
      <c r="B18" s="42" t="s">
        <v>72</v>
      </c>
      <c r="C18" s="44">
        <v>3270</v>
      </c>
      <c r="D18" s="45"/>
      <c r="E18" s="43">
        <v>3270</v>
      </c>
      <c r="F18" s="45"/>
      <c r="G18" s="43">
        <v>3270</v>
      </c>
      <c r="H18" s="46"/>
      <c r="I18" s="39">
        <f t="shared" si="4"/>
        <v>3270</v>
      </c>
      <c r="K18" s="20">
        <v>3270</v>
      </c>
      <c r="L18" s="21">
        <f t="shared" si="0"/>
        <v>0</v>
      </c>
      <c r="M18" s="22">
        <f t="shared" si="3"/>
        <v>0</v>
      </c>
    </row>
    <row r="19" spans="1:13" ht="21" customHeight="1" thickBot="1" x14ac:dyDescent="0.45">
      <c r="A19" s="36" t="s">
        <v>24</v>
      </c>
      <c r="B19" s="42" t="s">
        <v>72</v>
      </c>
      <c r="C19" s="44">
        <v>6815</v>
      </c>
      <c r="D19" s="45"/>
      <c r="E19" s="43">
        <v>6815</v>
      </c>
      <c r="F19" s="45"/>
      <c r="G19" s="43">
        <v>6815</v>
      </c>
      <c r="H19" s="46"/>
      <c r="I19" s="39">
        <f t="shared" si="4"/>
        <v>6815</v>
      </c>
      <c r="K19" s="24">
        <v>6815</v>
      </c>
      <c r="L19" s="25">
        <f t="shared" si="0"/>
        <v>0</v>
      </c>
      <c r="M19" s="26">
        <f t="shared" si="3"/>
        <v>0</v>
      </c>
    </row>
    <row r="20" spans="1:13" ht="21" customHeight="1" thickBot="1" x14ac:dyDescent="0.45">
      <c r="A20" s="36" t="s">
        <v>48</v>
      </c>
      <c r="B20" s="42" t="s">
        <v>73</v>
      </c>
      <c r="C20" s="44">
        <v>1200</v>
      </c>
      <c r="D20" s="45"/>
      <c r="E20" s="43">
        <v>1200</v>
      </c>
      <c r="F20" s="45"/>
      <c r="G20" s="43">
        <v>1200</v>
      </c>
      <c r="H20" s="46"/>
      <c r="I20" s="39">
        <f t="shared" si="4"/>
        <v>1200</v>
      </c>
      <c r="K20" s="24">
        <v>1200</v>
      </c>
      <c r="L20" s="25">
        <f t="shared" si="0"/>
        <v>0</v>
      </c>
      <c r="M20" s="26">
        <f t="shared" si="3"/>
        <v>0</v>
      </c>
    </row>
    <row r="21" spans="1:13" ht="21" customHeight="1" thickBot="1" x14ac:dyDescent="0.45">
      <c r="A21" s="36" t="s">
        <v>25</v>
      </c>
      <c r="B21" s="42" t="s">
        <v>73</v>
      </c>
      <c r="C21" s="43">
        <v>2400</v>
      </c>
      <c r="D21" s="45"/>
      <c r="E21" s="43">
        <v>2400</v>
      </c>
      <c r="F21" s="45"/>
      <c r="G21" s="43">
        <v>2400</v>
      </c>
      <c r="H21" s="46"/>
      <c r="I21" s="39">
        <f t="shared" si="4"/>
        <v>2400</v>
      </c>
      <c r="K21" s="24">
        <v>2400</v>
      </c>
      <c r="L21" s="25">
        <f t="shared" si="0"/>
        <v>0</v>
      </c>
      <c r="M21" s="26">
        <f t="shared" si="3"/>
        <v>0</v>
      </c>
    </row>
    <row r="22" spans="1:13" ht="21" customHeight="1" thickBot="1" x14ac:dyDescent="0.45">
      <c r="A22" s="36" t="s">
        <v>26</v>
      </c>
      <c r="B22" s="42" t="s">
        <v>73</v>
      </c>
      <c r="C22" s="43">
        <v>3000</v>
      </c>
      <c r="D22" s="45"/>
      <c r="E22" s="43">
        <v>3000</v>
      </c>
      <c r="F22" s="45"/>
      <c r="G22" s="43">
        <v>3000</v>
      </c>
      <c r="H22" s="46"/>
      <c r="I22" s="39">
        <f t="shared" si="4"/>
        <v>3000</v>
      </c>
      <c r="K22" s="24">
        <v>3000</v>
      </c>
      <c r="L22" s="25">
        <f t="shared" si="0"/>
        <v>0</v>
      </c>
      <c r="M22" s="26">
        <f t="shared" si="3"/>
        <v>0</v>
      </c>
    </row>
    <row r="23" spans="1:13" ht="21" customHeight="1" thickBot="1" x14ac:dyDescent="0.45">
      <c r="A23" s="36" t="s">
        <v>65</v>
      </c>
      <c r="B23" s="42" t="s">
        <v>72</v>
      </c>
      <c r="C23" s="43">
        <v>5500</v>
      </c>
      <c r="D23" s="45"/>
      <c r="E23" s="43">
        <v>5500</v>
      </c>
      <c r="F23" s="45"/>
      <c r="G23" s="43">
        <v>5500</v>
      </c>
      <c r="H23" s="46"/>
      <c r="I23" s="39">
        <f t="shared" si="4"/>
        <v>5500</v>
      </c>
      <c r="K23" s="24">
        <v>5500</v>
      </c>
      <c r="L23" s="25">
        <f t="shared" si="0"/>
        <v>0</v>
      </c>
      <c r="M23" s="26">
        <f t="shared" si="3"/>
        <v>0</v>
      </c>
    </row>
    <row r="24" spans="1:13" ht="21" customHeight="1" thickBot="1" x14ac:dyDescent="0.45">
      <c r="A24" s="36" t="s">
        <v>66</v>
      </c>
      <c r="B24" s="42" t="s">
        <v>73</v>
      </c>
      <c r="C24" s="43">
        <v>1000</v>
      </c>
      <c r="D24" s="45"/>
      <c r="E24" s="43">
        <v>1000</v>
      </c>
      <c r="F24" s="45"/>
      <c r="G24" s="43">
        <v>1000</v>
      </c>
      <c r="H24" s="46"/>
      <c r="I24" s="39">
        <f t="shared" si="4"/>
        <v>1000</v>
      </c>
      <c r="K24" s="24">
        <v>1000</v>
      </c>
      <c r="L24" s="25">
        <f t="shared" si="0"/>
        <v>0</v>
      </c>
      <c r="M24" s="26">
        <f t="shared" si="3"/>
        <v>0</v>
      </c>
    </row>
    <row r="25" spans="1:13" ht="21" customHeight="1" thickBot="1" x14ac:dyDescent="0.45">
      <c r="A25" s="37" t="s">
        <v>67</v>
      </c>
      <c r="B25" s="42" t="s">
        <v>73</v>
      </c>
      <c r="C25" s="44">
        <v>1000</v>
      </c>
      <c r="D25" s="47"/>
      <c r="E25" s="44">
        <v>1000</v>
      </c>
      <c r="F25" s="47"/>
      <c r="G25" s="44">
        <v>1000</v>
      </c>
      <c r="H25" s="48"/>
      <c r="I25" s="39">
        <f t="shared" si="4"/>
        <v>1000</v>
      </c>
      <c r="K25" s="24">
        <v>1000</v>
      </c>
      <c r="L25" s="25">
        <f t="shared" si="0"/>
        <v>0</v>
      </c>
      <c r="M25" s="26">
        <f t="shared" si="3"/>
        <v>0</v>
      </c>
    </row>
    <row r="26" spans="1:13" ht="21" customHeight="1" thickBot="1" x14ac:dyDescent="0.45">
      <c r="A26" s="36" t="s">
        <v>27</v>
      </c>
      <c r="B26" s="42" t="s">
        <v>73</v>
      </c>
      <c r="C26" s="43">
        <v>400</v>
      </c>
      <c r="D26" s="45"/>
      <c r="E26" s="43">
        <v>400</v>
      </c>
      <c r="F26" s="45"/>
      <c r="G26" s="43">
        <v>400</v>
      </c>
      <c r="H26" s="46"/>
      <c r="I26" s="39">
        <f t="shared" si="4"/>
        <v>400</v>
      </c>
      <c r="K26" s="24">
        <v>400</v>
      </c>
      <c r="L26" s="25">
        <f t="shared" si="0"/>
        <v>0</v>
      </c>
      <c r="M26" s="26">
        <f t="shared" si="3"/>
        <v>0</v>
      </c>
    </row>
    <row r="27" spans="1:13" ht="21" customHeight="1" thickBot="1" x14ac:dyDescent="0.45">
      <c r="A27" s="36" t="s">
        <v>68</v>
      </c>
      <c r="B27" s="42" t="s">
        <v>73</v>
      </c>
      <c r="C27" s="44">
        <v>350</v>
      </c>
      <c r="D27" s="47"/>
      <c r="E27" s="44">
        <v>350</v>
      </c>
      <c r="F27" s="47"/>
      <c r="G27" s="44">
        <v>350</v>
      </c>
      <c r="H27" s="48"/>
      <c r="I27" s="39">
        <f t="shared" si="4"/>
        <v>350</v>
      </c>
      <c r="K27" s="24">
        <v>350</v>
      </c>
      <c r="L27" s="25">
        <f t="shared" si="0"/>
        <v>0</v>
      </c>
      <c r="M27" s="26">
        <f t="shared" si="3"/>
        <v>0</v>
      </c>
    </row>
    <row r="28" spans="1:13" ht="23.25" thickBot="1" x14ac:dyDescent="0.45">
      <c r="A28" s="36" t="s">
        <v>28</v>
      </c>
      <c r="B28" s="42" t="s">
        <v>74</v>
      </c>
      <c r="C28" s="43">
        <v>75000</v>
      </c>
      <c r="D28" s="45"/>
      <c r="E28" s="43">
        <v>75000</v>
      </c>
      <c r="F28" s="45"/>
      <c r="G28" s="43">
        <v>75000</v>
      </c>
      <c r="H28" s="46"/>
      <c r="I28" s="39">
        <f t="shared" si="4"/>
        <v>75000</v>
      </c>
      <c r="J28" s="33"/>
      <c r="K28" s="24">
        <v>75000</v>
      </c>
      <c r="L28" s="25">
        <f>I28-K28</f>
        <v>0</v>
      </c>
      <c r="M28" s="26">
        <f>(I28-K28)/K28</f>
        <v>0</v>
      </c>
    </row>
    <row r="29" spans="1:13" ht="23.25" thickBot="1" x14ac:dyDescent="0.45">
      <c r="A29" s="36" t="s">
        <v>29</v>
      </c>
      <c r="B29" s="42" t="s">
        <v>74</v>
      </c>
      <c r="C29" s="43">
        <v>75000</v>
      </c>
      <c r="D29" s="45"/>
      <c r="E29" s="43">
        <v>75000</v>
      </c>
      <c r="F29" s="45"/>
      <c r="G29" s="43">
        <v>75000</v>
      </c>
      <c r="H29" s="46"/>
      <c r="I29" s="39">
        <f t="shared" si="4"/>
        <v>75000</v>
      </c>
      <c r="J29" s="33"/>
      <c r="K29" s="24">
        <v>75000</v>
      </c>
      <c r="L29" s="25">
        <f>I29-K29</f>
        <v>0</v>
      </c>
      <c r="M29" s="26">
        <f>(I29-K29)/K29</f>
        <v>0</v>
      </c>
    </row>
    <row r="30" spans="1:13" ht="23.25" thickBot="1" x14ac:dyDescent="0.45">
      <c r="A30" s="36" t="s">
        <v>30</v>
      </c>
      <c r="B30" s="42" t="s">
        <v>74</v>
      </c>
      <c r="C30" s="43">
        <v>490000</v>
      </c>
      <c r="D30" s="45"/>
      <c r="E30" s="43">
        <v>490000</v>
      </c>
      <c r="F30" s="45"/>
      <c r="G30" s="43">
        <v>490000</v>
      </c>
      <c r="H30" s="46"/>
      <c r="I30" s="39">
        <f t="shared" si="4"/>
        <v>490000</v>
      </c>
      <c r="J30" s="33"/>
      <c r="K30" s="24">
        <v>490000</v>
      </c>
      <c r="L30" s="25">
        <f>I30-K30</f>
        <v>0</v>
      </c>
      <c r="M30" s="26">
        <f>(I30-K30)/K30</f>
        <v>0</v>
      </c>
    </row>
    <row r="31" spans="1:13" ht="23.25" thickBot="1" x14ac:dyDescent="0.45">
      <c r="A31" s="36" t="s">
        <v>31</v>
      </c>
      <c r="B31" s="42" t="s">
        <v>74</v>
      </c>
      <c r="C31" s="43">
        <v>490000</v>
      </c>
      <c r="D31" s="49"/>
      <c r="E31" s="43">
        <v>490000</v>
      </c>
      <c r="F31" s="49"/>
      <c r="G31" s="43">
        <v>490000</v>
      </c>
      <c r="H31" s="50"/>
      <c r="I31" s="39">
        <f t="shared" si="4"/>
        <v>490000</v>
      </c>
      <c r="J31" s="33"/>
      <c r="K31" s="24">
        <v>490000</v>
      </c>
      <c r="L31" s="25">
        <f>I31-K31</f>
        <v>0</v>
      </c>
      <c r="M31" s="26">
        <f>(I31-K31)/K31</f>
        <v>0</v>
      </c>
    </row>
  </sheetData>
  <mergeCells count="3">
    <mergeCell ref="K1:K2"/>
    <mergeCell ref="L1:L2"/>
    <mergeCell ref="M1:M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F12" sqref="F12"/>
    </sheetView>
  </sheetViews>
  <sheetFormatPr baseColWidth="10" defaultRowHeight="18" x14ac:dyDescent="0.4"/>
  <cols>
    <col min="1" max="1" width="49.28515625" style="1" customWidth="1"/>
    <col min="2" max="2" width="7.85546875" style="1" bestFit="1" customWidth="1"/>
    <col min="3" max="3" width="9.85546875" style="1" bestFit="1" customWidth="1"/>
    <col min="4" max="4" width="8.28515625" style="1" bestFit="1" customWidth="1"/>
    <col min="5" max="5" width="9.85546875" style="1" bestFit="1" customWidth="1"/>
    <col min="6" max="6" width="8.7109375" style="1" bestFit="1" customWidth="1"/>
    <col min="7" max="7" width="9.85546875" style="1" bestFit="1" customWidth="1"/>
    <col min="8" max="8" width="8.7109375" style="1" customWidth="1"/>
    <col min="9" max="9" width="15.85546875" style="10" bestFit="1" customWidth="1"/>
    <col min="10" max="10" width="4.7109375" style="1" customWidth="1"/>
    <col min="11" max="11" width="15" style="24" bestFit="1" customWidth="1"/>
    <col min="12" max="12" width="26.85546875" style="24" bestFit="1" customWidth="1"/>
    <col min="13" max="13" width="7.85546875" style="27" bestFit="1" customWidth="1"/>
    <col min="14" max="14" width="6.42578125" style="1" bestFit="1" customWidth="1"/>
    <col min="15" max="16384" width="11.42578125" style="1"/>
  </cols>
  <sheetData>
    <row r="1" spans="1:13" ht="18.75" thickBot="1" x14ac:dyDescent="0.45">
      <c r="A1" s="11" t="s">
        <v>50</v>
      </c>
      <c r="G1" s="11"/>
      <c r="K1" s="94" t="s">
        <v>63</v>
      </c>
      <c r="L1" s="94" t="s">
        <v>61</v>
      </c>
      <c r="M1" s="95" t="s">
        <v>62</v>
      </c>
    </row>
    <row r="2" spans="1:13" ht="19.5" thickTop="1" thickBot="1" x14ac:dyDescent="0.45">
      <c r="A2" s="12" t="s">
        <v>33</v>
      </c>
      <c r="B2" s="13" t="s">
        <v>34</v>
      </c>
      <c r="C2" s="14" t="s">
        <v>35</v>
      </c>
      <c r="D2" s="15" t="s">
        <v>36</v>
      </c>
      <c r="E2" s="14" t="s">
        <v>37</v>
      </c>
      <c r="F2" s="15" t="s">
        <v>38</v>
      </c>
      <c r="G2" s="14" t="s">
        <v>39</v>
      </c>
      <c r="H2" s="16" t="s">
        <v>40</v>
      </c>
      <c r="I2" s="17" t="s">
        <v>41</v>
      </c>
      <c r="K2" s="95"/>
      <c r="L2" s="95"/>
      <c r="M2" s="95"/>
    </row>
    <row r="3" spans="1:13" s="19" customFormat="1" ht="21" customHeight="1" thickBot="1" x14ac:dyDescent="0.45">
      <c r="A3" s="36" t="s">
        <v>7</v>
      </c>
      <c r="B3" s="42" t="s">
        <v>70</v>
      </c>
      <c r="C3" s="43">
        <v>450</v>
      </c>
      <c r="D3" s="43">
        <v>1954</v>
      </c>
      <c r="E3" s="43">
        <v>425</v>
      </c>
      <c r="F3" s="43">
        <v>1846</v>
      </c>
      <c r="G3" s="43">
        <v>425</v>
      </c>
      <c r="H3" s="43">
        <v>1972</v>
      </c>
      <c r="I3" s="40">
        <f>(SUM(C3/D3+E3/F3+G3/H3)*1000)/3</f>
        <v>225.34719578690598</v>
      </c>
      <c r="K3" s="18">
        <v>228.11485924975031</v>
      </c>
      <c r="L3" s="21">
        <f t="shared" ref="L3:L27" si="0">I3-K3</f>
        <v>-2.7676634628443253</v>
      </c>
      <c r="M3" s="22">
        <f t="shared" ref="M3:M22" si="1">(I3-K3)/K3</f>
        <v>-1.213276273166477E-2</v>
      </c>
    </row>
    <row r="4" spans="1:13" ht="21" customHeight="1" thickBot="1" x14ac:dyDescent="0.45">
      <c r="A4" s="36" t="s">
        <v>42</v>
      </c>
      <c r="B4" s="42" t="s">
        <v>70</v>
      </c>
      <c r="C4" s="43">
        <v>500</v>
      </c>
      <c r="D4" s="43">
        <v>1043</v>
      </c>
      <c r="E4" s="43">
        <v>500</v>
      </c>
      <c r="F4" s="43">
        <v>1043</v>
      </c>
      <c r="G4" s="43">
        <v>500</v>
      </c>
      <c r="H4" s="43">
        <v>1043</v>
      </c>
      <c r="I4" s="40">
        <f t="shared" ref="I4:I13" si="2">(SUM(C4/D4+E4/F4+G4/H4)*1000)/3</f>
        <v>479.38638542665382</v>
      </c>
      <c r="K4" s="23">
        <v>500.50584995164991</v>
      </c>
      <c r="L4" s="25">
        <f t="shared" si="0"/>
        <v>-21.11946452499609</v>
      </c>
      <c r="M4" s="26">
        <f t="shared" si="1"/>
        <v>-4.2196239118955918E-2</v>
      </c>
    </row>
    <row r="5" spans="1:13" s="19" customFormat="1" ht="21" customHeight="1" thickBot="1" x14ac:dyDescent="0.45">
      <c r="A5" s="36" t="s">
        <v>11</v>
      </c>
      <c r="B5" s="42" t="s">
        <v>70</v>
      </c>
      <c r="C5" s="43">
        <v>400</v>
      </c>
      <c r="D5" s="43">
        <v>1049</v>
      </c>
      <c r="E5" s="43">
        <v>500</v>
      </c>
      <c r="F5" s="43">
        <v>1049</v>
      </c>
      <c r="G5" s="43">
        <v>400</v>
      </c>
      <c r="H5" s="43">
        <v>1049</v>
      </c>
      <c r="I5" s="40">
        <f t="shared" si="2"/>
        <v>413.09183349221485</v>
      </c>
      <c r="K5" s="23">
        <v>375.88745322633343</v>
      </c>
      <c r="L5" s="21">
        <f t="shared" si="0"/>
        <v>37.204380265881412</v>
      </c>
      <c r="M5" s="22">
        <f t="shared" si="1"/>
        <v>9.8977446431231395E-2</v>
      </c>
    </row>
    <row r="6" spans="1:13" s="19" customFormat="1" ht="21" customHeight="1" thickBot="1" x14ac:dyDescent="0.45">
      <c r="A6" s="36" t="s">
        <v>12</v>
      </c>
      <c r="B6" s="42" t="s">
        <v>70</v>
      </c>
      <c r="C6" s="43">
        <v>400</v>
      </c>
      <c r="D6" s="43">
        <v>1008</v>
      </c>
      <c r="E6" s="43">
        <v>500</v>
      </c>
      <c r="F6" s="43">
        <v>1008</v>
      </c>
      <c r="G6" s="43">
        <v>400</v>
      </c>
      <c r="H6" s="43">
        <v>1008</v>
      </c>
      <c r="I6" s="40">
        <f t="shared" si="2"/>
        <v>429.89417989417984</v>
      </c>
      <c r="K6" s="23">
        <v>404.36339112533329</v>
      </c>
      <c r="L6" s="21">
        <f t="shared" si="0"/>
        <v>25.530788768846548</v>
      </c>
      <c r="M6" s="22">
        <f t="shared" si="1"/>
        <v>6.3138229941625018E-2</v>
      </c>
    </row>
    <row r="7" spans="1:13" s="19" customFormat="1" ht="21" customHeight="1" thickBot="1" x14ac:dyDescent="0.45">
      <c r="A7" s="36" t="s">
        <v>13</v>
      </c>
      <c r="B7" s="42" t="s">
        <v>70</v>
      </c>
      <c r="C7" s="43">
        <v>400</v>
      </c>
      <c r="D7" s="44">
        <v>1022</v>
      </c>
      <c r="E7" s="43">
        <v>400</v>
      </c>
      <c r="F7" s="44">
        <v>1053</v>
      </c>
      <c r="G7" s="43">
        <v>400</v>
      </c>
      <c r="H7" s="44">
        <v>1086</v>
      </c>
      <c r="I7" s="40">
        <f t="shared" si="2"/>
        <v>379.86020141641285</v>
      </c>
      <c r="K7" s="18">
        <v>345.11447812589159</v>
      </c>
      <c r="L7" s="21">
        <f t="shared" si="0"/>
        <v>34.745723290521255</v>
      </c>
      <c r="M7" s="22">
        <f t="shared" si="1"/>
        <v>0.10067883410514768</v>
      </c>
    </row>
    <row r="8" spans="1:13" ht="21" customHeight="1" thickBot="1" x14ac:dyDescent="0.45">
      <c r="A8" s="37" t="s">
        <v>64</v>
      </c>
      <c r="B8" s="42" t="s">
        <v>70</v>
      </c>
      <c r="C8" s="44">
        <v>500</v>
      </c>
      <c r="D8" s="44">
        <v>988</v>
      </c>
      <c r="E8" s="44">
        <v>500</v>
      </c>
      <c r="F8" s="44">
        <v>1011</v>
      </c>
      <c r="G8" s="44">
        <v>500</v>
      </c>
      <c r="H8" s="44">
        <v>1001</v>
      </c>
      <c r="I8" s="40">
        <f t="shared" si="2"/>
        <v>500.04440524509238</v>
      </c>
      <c r="K8" s="23">
        <v>504.12536284291485</v>
      </c>
      <c r="L8" s="25">
        <f t="shared" si="0"/>
        <v>-4.0809575978224757</v>
      </c>
      <c r="M8" s="26">
        <f t="shared" si="1"/>
        <v>-8.0951245436427285E-3</v>
      </c>
    </row>
    <row r="9" spans="1:13" s="19" customFormat="1" ht="21" customHeight="1" thickBot="1" x14ac:dyDescent="0.45">
      <c r="A9" s="36" t="s">
        <v>43</v>
      </c>
      <c r="B9" s="42" t="s">
        <v>70</v>
      </c>
      <c r="C9" s="43">
        <v>700</v>
      </c>
      <c r="D9" s="44">
        <v>1182</v>
      </c>
      <c r="E9" s="43">
        <v>700</v>
      </c>
      <c r="F9" s="43">
        <v>1209</v>
      </c>
      <c r="G9" s="43">
        <v>700</v>
      </c>
      <c r="H9" s="43">
        <v>1096</v>
      </c>
      <c r="I9" s="40">
        <f t="shared" si="2"/>
        <v>603.29787167423535</v>
      </c>
      <c r="K9" s="18">
        <v>566.84517027463403</v>
      </c>
      <c r="L9" s="21">
        <f t="shared" si="0"/>
        <v>36.452701399601324</v>
      </c>
      <c r="M9" s="22">
        <f t="shared" si="1"/>
        <v>6.4308039145751478E-2</v>
      </c>
    </row>
    <row r="10" spans="1:13" s="19" customFormat="1" ht="23.25" thickBot="1" x14ac:dyDescent="0.45">
      <c r="A10" s="37" t="s">
        <v>44</v>
      </c>
      <c r="B10" s="42" t="s">
        <v>70</v>
      </c>
      <c r="C10" s="44">
        <v>1500</v>
      </c>
      <c r="D10" s="43">
        <v>4426</v>
      </c>
      <c r="E10" s="43">
        <v>1500</v>
      </c>
      <c r="F10" s="43">
        <v>4426</v>
      </c>
      <c r="G10" s="43">
        <v>1500</v>
      </c>
      <c r="H10" s="43">
        <v>4426</v>
      </c>
      <c r="I10" s="40">
        <f t="shared" si="2"/>
        <v>338.90646181653864</v>
      </c>
      <c r="K10" s="18">
        <v>335.03044787218232</v>
      </c>
      <c r="L10" s="21">
        <f t="shared" si="0"/>
        <v>3.8760139443563162</v>
      </c>
      <c r="M10" s="22">
        <f t="shared" si="1"/>
        <v>1.1569139369192667E-2</v>
      </c>
    </row>
    <row r="11" spans="1:13" s="19" customFormat="1" ht="23.25" thickBot="1" x14ac:dyDescent="0.45">
      <c r="A11" s="36" t="s">
        <v>45</v>
      </c>
      <c r="B11" s="42" t="s">
        <v>70</v>
      </c>
      <c r="C11" s="43">
        <v>100</v>
      </c>
      <c r="D11" s="43">
        <v>642</v>
      </c>
      <c r="E11" s="43">
        <v>100</v>
      </c>
      <c r="F11" s="43">
        <v>686</v>
      </c>
      <c r="G11" s="43">
        <v>100</v>
      </c>
      <c r="H11" s="43">
        <v>659</v>
      </c>
      <c r="I11" s="40">
        <f t="shared" si="2"/>
        <v>151.09363430428559</v>
      </c>
      <c r="K11" s="18">
        <v>237.46095174666604</v>
      </c>
      <c r="L11" s="21">
        <f t="shared" si="0"/>
        <v>-86.367317442380454</v>
      </c>
      <c r="M11" s="22">
        <f t="shared" si="1"/>
        <v>-0.36371166209474715</v>
      </c>
    </row>
    <row r="12" spans="1:13" s="19" customFormat="1" ht="23.25" thickBot="1" x14ac:dyDescent="0.45">
      <c r="A12" s="37" t="s">
        <v>17</v>
      </c>
      <c r="B12" s="42" t="s">
        <v>70</v>
      </c>
      <c r="C12" s="44">
        <v>100</v>
      </c>
      <c r="D12" s="44">
        <v>141</v>
      </c>
      <c r="E12" s="43">
        <v>100</v>
      </c>
      <c r="F12" s="44">
        <v>141</v>
      </c>
      <c r="G12" s="43">
        <v>100</v>
      </c>
      <c r="H12" s="44">
        <v>141</v>
      </c>
      <c r="I12" s="40">
        <f t="shared" si="2"/>
        <v>709.21985815602829</v>
      </c>
      <c r="K12" s="18">
        <v>706.88058950969753</v>
      </c>
      <c r="L12" s="21">
        <f t="shared" si="0"/>
        <v>2.3392686463307655</v>
      </c>
      <c r="M12" s="22">
        <f t="shared" si="1"/>
        <v>3.3092840304941966E-3</v>
      </c>
    </row>
    <row r="13" spans="1:13" ht="21" customHeight="1" thickBot="1" x14ac:dyDescent="0.45">
      <c r="A13" s="36" t="s">
        <v>46</v>
      </c>
      <c r="B13" s="42" t="s">
        <v>70</v>
      </c>
      <c r="C13" s="43">
        <v>100</v>
      </c>
      <c r="D13" s="43">
        <v>253</v>
      </c>
      <c r="E13" s="43">
        <v>100</v>
      </c>
      <c r="F13" s="43">
        <v>239</v>
      </c>
      <c r="G13" s="43">
        <v>100</v>
      </c>
      <c r="H13" s="43">
        <v>218</v>
      </c>
      <c r="I13" s="40">
        <f t="shared" si="2"/>
        <v>424.1275183891089</v>
      </c>
      <c r="K13" s="23">
        <v>367.74925181957337</v>
      </c>
      <c r="L13" s="25">
        <f t="shared" si="0"/>
        <v>56.378266569535526</v>
      </c>
      <c r="M13" s="26">
        <f t="shared" si="1"/>
        <v>0.15330627129921684</v>
      </c>
    </row>
    <row r="14" spans="1:13" ht="21" customHeight="1" thickBot="1" x14ac:dyDescent="0.45">
      <c r="A14" s="36" t="s">
        <v>19</v>
      </c>
      <c r="B14" s="42" t="s">
        <v>71</v>
      </c>
      <c r="C14" s="43">
        <v>850</v>
      </c>
      <c r="D14" s="45"/>
      <c r="E14" s="43">
        <v>850</v>
      </c>
      <c r="F14" s="45"/>
      <c r="G14" s="43">
        <v>900</v>
      </c>
      <c r="H14" s="46"/>
      <c r="I14" s="39">
        <f t="shared" ref="I14:I31" si="3">(+C14+E14+G14)/3</f>
        <v>866.66666666666663</v>
      </c>
      <c r="K14" s="23">
        <v>900</v>
      </c>
      <c r="L14" s="25">
        <f t="shared" si="0"/>
        <v>-33.333333333333371</v>
      </c>
      <c r="M14" s="26">
        <f t="shared" si="1"/>
        <v>-3.7037037037037077E-2</v>
      </c>
    </row>
    <row r="15" spans="1:13" ht="21" customHeight="1" thickBot="1" x14ac:dyDescent="0.45">
      <c r="A15" s="36" t="s">
        <v>20</v>
      </c>
      <c r="B15" s="42" t="s">
        <v>71</v>
      </c>
      <c r="C15" s="44">
        <v>600</v>
      </c>
      <c r="D15" s="45"/>
      <c r="E15" s="43">
        <v>600</v>
      </c>
      <c r="F15" s="45"/>
      <c r="G15" s="43">
        <v>600</v>
      </c>
      <c r="H15" s="46"/>
      <c r="I15" s="39">
        <f t="shared" si="3"/>
        <v>600</v>
      </c>
      <c r="K15" s="23">
        <v>600</v>
      </c>
      <c r="L15" s="25">
        <f t="shared" si="0"/>
        <v>0</v>
      </c>
      <c r="M15" s="26">
        <f t="shared" si="1"/>
        <v>0</v>
      </c>
    </row>
    <row r="16" spans="1:13" ht="21" customHeight="1" thickBot="1" x14ac:dyDescent="0.45">
      <c r="A16" s="36" t="s">
        <v>21</v>
      </c>
      <c r="B16" s="42" t="s">
        <v>71</v>
      </c>
      <c r="C16" s="44">
        <v>650</v>
      </c>
      <c r="D16" s="45"/>
      <c r="E16" s="43">
        <v>650</v>
      </c>
      <c r="F16" s="45"/>
      <c r="G16" s="43">
        <v>625</v>
      </c>
      <c r="H16" s="46"/>
      <c r="I16" s="39">
        <f t="shared" si="3"/>
        <v>641.66666666666663</v>
      </c>
      <c r="K16" s="18">
        <v>633.33333333333337</v>
      </c>
      <c r="L16" s="25">
        <f t="shared" si="0"/>
        <v>8.3333333333332575</v>
      </c>
      <c r="M16" s="26">
        <f t="shared" si="1"/>
        <v>1.3157894736841985E-2</v>
      </c>
    </row>
    <row r="17" spans="1:13" s="19" customFormat="1" ht="21" customHeight="1" thickBot="1" x14ac:dyDescent="0.45">
      <c r="A17" s="37" t="s">
        <v>22</v>
      </c>
      <c r="B17" s="42" t="s">
        <v>71</v>
      </c>
      <c r="C17" s="44">
        <v>500</v>
      </c>
      <c r="D17" s="47"/>
      <c r="E17" s="43">
        <v>500</v>
      </c>
      <c r="F17" s="47"/>
      <c r="G17" s="43">
        <v>500</v>
      </c>
      <c r="H17" s="48"/>
      <c r="I17" s="39">
        <f t="shared" si="3"/>
        <v>500</v>
      </c>
      <c r="K17" s="18">
        <v>441.66666666666669</v>
      </c>
      <c r="L17" s="21">
        <f t="shared" si="0"/>
        <v>58.333333333333314</v>
      </c>
      <c r="M17" s="22">
        <f t="shared" si="1"/>
        <v>0.13207547169811315</v>
      </c>
    </row>
    <row r="18" spans="1:13" s="19" customFormat="1" ht="21" customHeight="1" thickBot="1" x14ac:dyDescent="0.45">
      <c r="A18" s="36" t="s">
        <v>47</v>
      </c>
      <c r="B18" s="42" t="s">
        <v>72</v>
      </c>
      <c r="C18" s="44">
        <v>3300</v>
      </c>
      <c r="D18" s="45"/>
      <c r="E18" s="43">
        <v>3300</v>
      </c>
      <c r="F18" s="45"/>
      <c r="G18" s="43">
        <v>3300</v>
      </c>
      <c r="H18" s="46"/>
      <c r="I18" s="39">
        <f t="shared" si="3"/>
        <v>3300</v>
      </c>
      <c r="K18" s="18">
        <v>3300</v>
      </c>
      <c r="L18" s="21">
        <f t="shared" si="0"/>
        <v>0</v>
      </c>
      <c r="M18" s="22">
        <f t="shared" si="1"/>
        <v>0</v>
      </c>
    </row>
    <row r="19" spans="1:13" ht="21" customHeight="1" thickBot="1" x14ac:dyDescent="0.45">
      <c r="A19" s="36" t="s">
        <v>24</v>
      </c>
      <c r="B19" s="42" t="s">
        <v>72</v>
      </c>
      <c r="C19" s="44">
        <v>6850</v>
      </c>
      <c r="D19" s="45"/>
      <c r="E19" s="43">
        <v>6850</v>
      </c>
      <c r="F19" s="45"/>
      <c r="G19" s="43">
        <v>6850</v>
      </c>
      <c r="H19" s="46"/>
      <c r="I19" s="39">
        <f t="shared" si="3"/>
        <v>6850</v>
      </c>
      <c r="K19" s="23">
        <v>6850</v>
      </c>
      <c r="L19" s="25">
        <f t="shared" si="0"/>
        <v>0</v>
      </c>
      <c r="M19" s="26">
        <f t="shared" si="1"/>
        <v>0</v>
      </c>
    </row>
    <row r="20" spans="1:13" ht="21" customHeight="1" thickBot="1" x14ac:dyDescent="0.45">
      <c r="A20" s="36" t="s">
        <v>48</v>
      </c>
      <c r="B20" s="42" t="s">
        <v>73</v>
      </c>
      <c r="C20" s="44">
        <v>1200</v>
      </c>
      <c r="D20" s="45"/>
      <c r="E20" s="43">
        <v>1200</v>
      </c>
      <c r="F20" s="45"/>
      <c r="G20" s="43">
        <v>1300</v>
      </c>
      <c r="H20" s="46"/>
      <c r="I20" s="39">
        <f t="shared" si="3"/>
        <v>1233.3333333333333</v>
      </c>
      <c r="K20" s="23">
        <v>1233.3333333333333</v>
      </c>
      <c r="L20" s="25">
        <f t="shared" si="0"/>
        <v>0</v>
      </c>
      <c r="M20" s="26">
        <f t="shared" si="1"/>
        <v>0</v>
      </c>
    </row>
    <row r="21" spans="1:13" ht="21" customHeight="1" thickBot="1" x14ac:dyDescent="0.45">
      <c r="A21" s="36" t="s">
        <v>25</v>
      </c>
      <c r="B21" s="42" t="s">
        <v>73</v>
      </c>
      <c r="C21" s="43">
        <v>2500</v>
      </c>
      <c r="D21" s="45"/>
      <c r="E21" s="43">
        <v>2500</v>
      </c>
      <c r="F21" s="45"/>
      <c r="G21" s="43">
        <v>2500</v>
      </c>
      <c r="H21" s="46"/>
      <c r="I21" s="39">
        <f t="shared" si="3"/>
        <v>2500</v>
      </c>
      <c r="K21" s="23">
        <v>2500</v>
      </c>
      <c r="L21" s="25">
        <f t="shared" si="0"/>
        <v>0</v>
      </c>
      <c r="M21" s="26">
        <f t="shared" si="1"/>
        <v>0</v>
      </c>
    </row>
    <row r="22" spans="1:13" ht="21" customHeight="1" thickBot="1" x14ac:dyDescent="0.45">
      <c r="A22" s="36" t="s">
        <v>26</v>
      </c>
      <c r="B22" s="42" t="s">
        <v>73</v>
      </c>
      <c r="C22" s="43">
        <v>2500</v>
      </c>
      <c r="D22" s="45"/>
      <c r="E22" s="43">
        <v>2500</v>
      </c>
      <c r="F22" s="45"/>
      <c r="G22" s="43">
        <v>2500</v>
      </c>
      <c r="H22" s="46"/>
      <c r="I22" s="39">
        <f t="shared" si="3"/>
        <v>2500</v>
      </c>
      <c r="K22" s="23">
        <v>2500</v>
      </c>
      <c r="L22" s="25">
        <f t="shared" si="0"/>
        <v>0</v>
      </c>
      <c r="M22" s="26">
        <f t="shared" si="1"/>
        <v>0</v>
      </c>
    </row>
    <row r="23" spans="1:13" ht="21" customHeight="1" thickBot="1" x14ac:dyDescent="0.45">
      <c r="A23" s="36" t="s">
        <v>65</v>
      </c>
      <c r="B23" s="42" t="s">
        <v>72</v>
      </c>
      <c r="C23" s="43">
        <v>5200</v>
      </c>
      <c r="D23" s="45"/>
      <c r="E23" s="43">
        <v>5100</v>
      </c>
      <c r="F23" s="45"/>
      <c r="G23" s="43">
        <v>5200</v>
      </c>
      <c r="H23" s="46"/>
      <c r="I23" s="39">
        <f t="shared" si="3"/>
        <v>5166.666666666667</v>
      </c>
      <c r="K23" s="23">
        <v>5166.666666666667</v>
      </c>
      <c r="L23" s="25">
        <f t="shared" si="0"/>
        <v>0</v>
      </c>
      <c r="M23" s="26">
        <f t="shared" ref="M23:M27" si="4">(I23-K23)/K23</f>
        <v>0</v>
      </c>
    </row>
    <row r="24" spans="1:13" ht="21" customHeight="1" thickBot="1" x14ac:dyDescent="0.45">
      <c r="A24" s="36" t="s">
        <v>66</v>
      </c>
      <c r="B24" s="42" t="s">
        <v>73</v>
      </c>
      <c r="C24" s="43">
        <v>950</v>
      </c>
      <c r="D24" s="45"/>
      <c r="E24" s="43">
        <v>1000</v>
      </c>
      <c r="F24" s="45"/>
      <c r="G24" s="43">
        <v>975</v>
      </c>
      <c r="H24" s="46"/>
      <c r="I24" s="39">
        <f t="shared" si="3"/>
        <v>975</v>
      </c>
      <c r="K24" s="23">
        <v>966.66666666666663</v>
      </c>
      <c r="L24" s="25">
        <f t="shared" si="0"/>
        <v>8.3333333333333712</v>
      </c>
      <c r="M24" s="26">
        <f t="shared" si="4"/>
        <v>8.6206896551724536E-3</v>
      </c>
    </row>
    <row r="25" spans="1:13" ht="21" customHeight="1" thickBot="1" x14ac:dyDescent="0.45">
      <c r="A25" s="37" t="s">
        <v>67</v>
      </c>
      <c r="B25" s="42" t="s">
        <v>73</v>
      </c>
      <c r="C25" s="44">
        <v>975</v>
      </c>
      <c r="D25" s="47"/>
      <c r="E25" s="44">
        <v>950</v>
      </c>
      <c r="F25" s="47"/>
      <c r="G25" s="44">
        <v>950</v>
      </c>
      <c r="H25" s="48"/>
      <c r="I25" s="39">
        <f t="shared" si="3"/>
        <v>958.33333333333337</v>
      </c>
      <c r="K25" s="23">
        <v>950</v>
      </c>
      <c r="L25" s="25">
        <f t="shared" si="0"/>
        <v>8.3333333333333712</v>
      </c>
      <c r="M25" s="26">
        <f t="shared" si="4"/>
        <v>8.7719298245614429E-3</v>
      </c>
    </row>
    <row r="26" spans="1:13" ht="21" customHeight="1" thickBot="1" x14ac:dyDescent="0.45">
      <c r="A26" s="36" t="s">
        <v>27</v>
      </c>
      <c r="B26" s="42" t="s">
        <v>73</v>
      </c>
      <c r="C26" s="44">
        <v>500</v>
      </c>
      <c r="D26" s="47"/>
      <c r="E26" s="44">
        <v>500</v>
      </c>
      <c r="F26" s="47"/>
      <c r="G26" s="44">
        <v>500</v>
      </c>
      <c r="H26" s="48"/>
      <c r="I26" s="39">
        <f t="shared" si="3"/>
        <v>500</v>
      </c>
      <c r="K26" s="23">
        <v>500</v>
      </c>
      <c r="L26" s="25">
        <f t="shared" si="0"/>
        <v>0</v>
      </c>
      <c r="M26" s="26">
        <f t="shared" si="4"/>
        <v>0</v>
      </c>
    </row>
    <row r="27" spans="1:13" ht="21" customHeight="1" thickBot="1" x14ac:dyDescent="0.45">
      <c r="A27" s="36" t="s">
        <v>68</v>
      </c>
      <c r="B27" s="42" t="s">
        <v>73</v>
      </c>
      <c r="C27" s="44">
        <v>350</v>
      </c>
      <c r="D27" s="47"/>
      <c r="E27" s="44">
        <v>350</v>
      </c>
      <c r="F27" s="47"/>
      <c r="G27" s="44">
        <v>350</v>
      </c>
      <c r="H27" s="48"/>
      <c r="I27" s="39">
        <f t="shared" si="3"/>
        <v>350</v>
      </c>
      <c r="K27" s="23">
        <v>350</v>
      </c>
      <c r="L27" s="25">
        <f t="shared" si="0"/>
        <v>0</v>
      </c>
      <c r="M27" s="26">
        <f t="shared" si="4"/>
        <v>0</v>
      </c>
    </row>
    <row r="28" spans="1:13" ht="23.25" thickBot="1" x14ac:dyDescent="0.45">
      <c r="A28" s="36" t="s">
        <v>28</v>
      </c>
      <c r="B28" s="42" t="s">
        <v>74</v>
      </c>
      <c r="C28" s="43">
        <v>72000</v>
      </c>
      <c r="D28" s="45"/>
      <c r="E28" s="43">
        <v>72000</v>
      </c>
      <c r="F28" s="45"/>
      <c r="G28" s="43">
        <v>72000</v>
      </c>
      <c r="H28" s="46"/>
      <c r="I28" s="39">
        <f t="shared" si="3"/>
        <v>72000</v>
      </c>
      <c r="J28" s="33"/>
      <c r="K28" s="23">
        <v>72000</v>
      </c>
      <c r="L28" s="25">
        <f>I28-K28</f>
        <v>0</v>
      </c>
      <c r="M28" s="26">
        <f>(I28-K28)/K28</f>
        <v>0</v>
      </c>
    </row>
    <row r="29" spans="1:13" ht="23.25" thickBot="1" x14ac:dyDescent="0.45">
      <c r="A29" s="36" t="s">
        <v>29</v>
      </c>
      <c r="B29" s="42" t="s">
        <v>74</v>
      </c>
      <c r="C29" s="43">
        <v>72000</v>
      </c>
      <c r="D29" s="45"/>
      <c r="E29" s="43">
        <v>72000</v>
      </c>
      <c r="F29" s="45"/>
      <c r="G29" s="43">
        <v>72000</v>
      </c>
      <c r="H29" s="46"/>
      <c r="I29" s="39">
        <f t="shared" si="3"/>
        <v>72000</v>
      </c>
      <c r="J29" s="33"/>
      <c r="K29" s="23">
        <v>72000</v>
      </c>
      <c r="L29" s="25">
        <f>I29-K29</f>
        <v>0</v>
      </c>
      <c r="M29" s="26">
        <f>(I29-K29)/K29</f>
        <v>0</v>
      </c>
    </row>
    <row r="30" spans="1:13" ht="23.25" thickBot="1" x14ac:dyDescent="0.45">
      <c r="A30" s="36" t="s">
        <v>30</v>
      </c>
      <c r="B30" s="42" t="s">
        <v>74</v>
      </c>
      <c r="C30" s="43">
        <v>490000</v>
      </c>
      <c r="D30" s="45"/>
      <c r="E30" s="43">
        <v>490000</v>
      </c>
      <c r="F30" s="45"/>
      <c r="G30" s="43">
        <v>490000</v>
      </c>
      <c r="H30" s="46"/>
      <c r="I30" s="39">
        <f t="shared" si="3"/>
        <v>490000</v>
      </c>
      <c r="J30" s="33"/>
      <c r="K30" s="23">
        <v>490000</v>
      </c>
      <c r="L30" s="25">
        <f>I30-K30</f>
        <v>0</v>
      </c>
      <c r="M30" s="26">
        <f>(I30-K30)/K30</f>
        <v>0</v>
      </c>
    </row>
    <row r="31" spans="1:13" ht="23.25" thickBot="1" x14ac:dyDescent="0.45">
      <c r="A31" s="36" t="s">
        <v>31</v>
      </c>
      <c r="B31" s="42" t="s">
        <v>74</v>
      </c>
      <c r="C31" s="43">
        <v>490000</v>
      </c>
      <c r="D31" s="49"/>
      <c r="E31" s="43">
        <v>490000</v>
      </c>
      <c r="F31" s="49"/>
      <c r="G31" s="43">
        <v>490000</v>
      </c>
      <c r="H31" s="50"/>
      <c r="I31" s="39">
        <f t="shared" si="3"/>
        <v>490000</v>
      </c>
      <c r="J31" s="33"/>
      <c r="K31" s="23">
        <v>490000</v>
      </c>
      <c r="L31" s="25">
        <f>I31-K31</f>
        <v>0</v>
      </c>
      <c r="M31" s="26">
        <f>(I31-K31)/K31</f>
        <v>0</v>
      </c>
    </row>
  </sheetData>
  <mergeCells count="3">
    <mergeCell ref="K1:K2"/>
    <mergeCell ref="L1:L2"/>
    <mergeCell ref="M1:M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4</vt:i4>
      </vt:variant>
    </vt:vector>
  </HeadingPairs>
  <TitlesOfParts>
    <vt:vector size="12" baseType="lpstr">
      <vt:lpstr>Semaine Précédente</vt:lpstr>
      <vt:lpstr>Semaine en cours</vt:lpstr>
      <vt:lpstr>MARCHE DANTOKPA</vt:lpstr>
      <vt:lpstr>MARCHE OUANDO</vt:lpstr>
      <vt:lpstr>MARCHE ARZEKE</vt:lpstr>
      <vt:lpstr>MARCHE ST KOUAGOU</vt:lpstr>
      <vt:lpstr>MARCHE BOHICON</vt:lpstr>
      <vt:lpstr>MARCHE LOKOSSA</vt:lpstr>
      <vt:lpstr>'Semaine en cours'!_GoBack</vt:lpstr>
      <vt:lpstr>'Semaine Précédente'!_GoBack</vt:lpstr>
      <vt:lpstr>'Semaine en cours'!Impression_des_titres</vt:lpstr>
      <vt:lpstr>'Semaine Précédente'!Impression_des_titres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asatcha</dc:creator>
  <cp:lastModifiedBy>M. CHOGNIKA Eudes Ildevert</cp:lastModifiedBy>
  <cp:lastPrinted>2020-07-13T08:52:05Z</cp:lastPrinted>
  <dcterms:created xsi:type="dcterms:W3CDTF">2017-09-28T10:07:02Z</dcterms:created>
  <dcterms:modified xsi:type="dcterms:W3CDTF">2020-09-11T19:29:36Z</dcterms:modified>
</cp:coreProperties>
</file>